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KRSPT finansinės ataskaitos\2019 m\2019 IV ketv\"/>
    </mc:Choice>
  </mc:AlternateContent>
  <xr:revisionPtr revIDLastSave="0" documentId="13_ncr:1_{E16D25E0-BF93-4147-B366-C280881D7FBA}" xr6:coauthVersionLast="45" xr6:coauthVersionMax="45" xr10:uidLastSave="{00000000-0000-0000-0000-000000000000}"/>
  <bookViews>
    <workbookView xWindow="-120" yWindow="-120" windowWidth="29040" windowHeight="15840" firstSheet="6" activeTab="14" xr2:uid="{00000000-000D-0000-FFFF-FFFF00000000}"/>
  </bookViews>
  <sheets>
    <sheet name="Forma Nr. 2 suvestinė" sheetId="5" r:id="rId1"/>
    <sheet name="Forma Nr. 2 VLK" sheetId="1" r:id="rId2"/>
    <sheet name="Forma Nr. 2 VBD" sheetId="2" r:id="rId3"/>
    <sheet name="Forma Nr. 2 SB" sheetId="3" r:id="rId4"/>
    <sheet name="Forma Nr. 2 S" sheetId="4" r:id="rId5"/>
    <sheet name="FS gautos" sheetId="10" r:id="rId6"/>
    <sheet name="FS sukauptos" sheetId="7" r:id="rId7"/>
    <sheet name="Pažyma prie 4 formos" sheetId="6" r:id="rId8"/>
    <sheet name="Forma Nr. 4" sheetId="8" r:id="rId9"/>
    <sheet name="Tikslinės lėšos" sheetId="11" r:id="rId10"/>
    <sheet name="Pažyma apie paslaugas" sheetId="9" r:id="rId11"/>
    <sheet name="Forma Nr. S7" sheetId="12" r:id="rId12"/>
    <sheet name="B-9 SUM" sheetId="13" r:id="rId13"/>
    <sheet name="B-9 SB" sheetId="14" r:id="rId14"/>
    <sheet name="B-9 VBD" sheetId="15" r:id="rId15"/>
  </sheets>
  <definedNames>
    <definedName name="_xlnm.Print_Titles" localSheetId="13">'B-9 SB'!$18:$21</definedName>
    <definedName name="_xlnm.Print_Titles" localSheetId="12">'B-9 SUM'!$18:$21</definedName>
    <definedName name="_xlnm.Print_Titles" localSheetId="14">'B-9 VBD'!$18:$21</definedName>
    <definedName name="_xlnm.Print_Titles" localSheetId="8">'Forma Nr. 4'!$20:$30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7" i="15" l="1"/>
  <c r="Q27" i="15"/>
  <c r="P27" i="15"/>
  <c r="O27" i="15"/>
  <c r="N27" i="15"/>
  <c r="M27" i="15"/>
  <c r="K27" i="15"/>
  <c r="J27" i="15"/>
  <c r="I27" i="15"/>
  <c r="H27" i="15"/>
  <c r="G27" i="15"/>
  <c r="F27" i="15"/>
  <c r="E27" i="15"/>
  <c r="D27" i="15"/>
  <c r="C27" i="15"/>
  <c r="B27" i="15"/>
  <c r="L26" i="15"/>
  <c r="S25" i="15"/>
  <c r="L25" i="15"/>
  <c r="L27" i="15" s="1"/>
  <c r="S24" i="15"/>
  <c r="L24" i="15"/>
  <c r="S23" i="15"/>
  <c r="L23" i="15"/>
  <c r="S22" i="15"/>
  <c r="L22" i="15"/>
  <c r="R27" i="14"/>
  <c r="Q27" i="14"/>
  <c r="P27" i="14"/>
  <c r="O27" i="14"/>
  <c r="N27" i="14"/>
  <c r="M27" i="14"/>
  <c r="K27" i="14"/>
  <c r="J27" i="14"/>
  <c r="I27" i="14"/>
  <c r="H27" i="14"/>
  <c r="G27" i="14"/>
  <c r="F27" i="14"/>
  <c r="E27" i="14"/>
  <c r="D27" i="14"/>
  <c r="C27" i="14"/>
  <c r="B27" i="14"/>
  <c r="L26" i="14"/>
  <c r="S25" i="14"/>
  <c r="L25" i="14"/>
  <c r="L27" i="14" s="1"/>
  <c r="S24" i="14"/>
  <c r="L24" i="14"/>
  <c r="S23" i="14"/>
  <c r="L23" i="14"/>
  <c r="S22" i="14"/>
  <c r="L22" i="14"/>
  <c r="R27" i="13"/>
  <c r="Q27" i="13"/>
  <c r="P27" i="13"/>
  <c r="O27" i="13"/>
  <c r="N27" i="13"/>
  <c r="M27" i="13"/>
  <c r="K27" i="13"/>
  <c r="J27" i="13"/>
  <c r="I27" i="13"/>
  <c r="H27" i="13"/>
  <c r="G27" i="13"/>
  <c r="F27" i="13"/>
  <c r="E27" i="13"/>
  <c r="D27" i="13"/>
  <c r="C27" i="13"/>
  <c r="B27" i="13"/>
  <c r="L26" i="13"/>
  <c r="S25" i="13"/>
  <c r="L25" i="13"/>
  <c r="L27" i="13" s="1"/>
  <c r="S24" i="13"/>
  <c r="L24" i="13"/>
  <c r="S23" i="13"/>
  <c r="L23" i="13"/>
  <c r="S22" i="13"/>
  <c r="L22" i="13"/>
  <c r="S27" i="13" l="1"/>
  <c r="S27" i="15"/>
  <c r="S27" i="14"/>
  <c r="G27" i="12"/>
  <c r="G22" i="12"/>
  <c r="D29" i="11"/>
  <c r="E29" i="11"/>
  <c r="F29" i="11"/>
  <c r="H29" i="11"/>
  <c r="H20" i="10" l="1"/>
  <c r="H22" i="10"/>
  <c r="H24" i="10"/>
  <c r="L27" i="9"/>
  <c r="J27" i="9"/>
  <c r="H27" i="9"/>
  <c r="F27" i="9"/>
  <c r="E27" i="9"/>
  <c r="N26" i="9"/>
  <c r="N25" i="9"/>
  <c r="N24" i="9"/>
  <c r="N22" i="9"/>
  <c r="N29" i="9" s="1"/>
  <c r="I32" i="8" l="1"/>
  <c r="J32" i="8"/>
  <c r="K32" i="8"/>
  <c r="K31" i="8" s="1"/>
  <c r="K167" i="8" s="1"/>
  <c r="L32" i="8"/>
  <c r="I33" i="8"/>
  <c r="J33" i="8"/>
  <c r="K33" i="8"/>
  <c r="I37" i="8"/>
  <c r="J37" i="8"/>
  <c r="L37" i="8"/>
  <c r="I40" i="8"/>
  <c r="I39" i="8" s="1"/>
  <c r="J40" i="8"/>
  <c r="J39" i="8" s="1"/>
  <c r="K40" i="8"/>
  <c r="K39" i="8" s="1"/>
  <c r="L40" i="8"/>
  <c r="L39" i="8" s="1"/>
  <c r="L57" i="8"/>
  <c r="L56" i="8" s="1"/>
  <c r="I58" i="8"/>
  <c r="I57" i="8" s="1"/>
  <c r="I56" i="8" s="1"/>
  <c r="J58" i="8"/>
  <c r="J57" i="8" s="1"/>
  <c r="J56" i="8" s="1"/>
  <c r="L58" i="8"/>
  <c r="I62" i="8"/>
  <c r="J62" i="8"/>
  <c r="L62" i="8"/>
  <c r="I66" i="8"/>
  <c r="J66" i="8"/>
  <c r="L66" i="8"/>
  <c r="I70" i="8"/>
  <c r="J70" i="8"/>
  <c r="L70" i="8"/>
  <c r="I71" i="8"/>
  <c r="J71" i="8"/>
  <c r="L71" i="8"/>
  <c r="I73" i="8"/>
  <c r="I74" i="8"/>
  <c r="J74" i="8"/>
  <c r="J73" i="8" s="1"/>
  <c r="L74" i="8"/>
  <c r="L73" i="8" s="1"/>
  <c r="L78" i="8"/>
  <c r="I79" i="8"/>
  <c r="I78" i="8" s="1"/>
  <c r="J79" i="8"/>
  <c r="J78" i="8" s="1"/>
  <c r="L79" i="8"/>
  <c r="I82" i="8"/>
  <c r="J82" i="8"/>
  <c r="L82" i="8"/>
  <c r="I85" i="8"/>
  <c r="J85" i="8"/>
  <c r="L85" i="8"/>
  <c r="I91" i="8"/>
  <c r="I90" i="8" s="1"/>
  <c r="J91" i="8"/>
  <c r="J90" i="8" s="1"/>
  <c r="L91" i="8"/>
  <c r="I94" i="8"/>
  <c r="J94" i="8"/>
  <c r="L94" i="8"/>
  <c r="I96" i="8"/>
  <c r="J96" i="8"/>
  <c r="L96" i="8"/>
  <c r="I98" i="8"/>
  <c r="J98" i="8"/>
  <c r="L98" i="8"/>
  <c r="L90" i="8" s="1"/>
  <c r="I100" i="8"/>
  <c r="J100" i="8"/>
  <c r="L100" i="8"/>
  <c r="I102" i="8"/>
  <c r="I103" i="8"/>
  <c r="J103" i="8"/>
  <c r="J102" i="8" s="1"/>
  <c r="L103" i="8"/>
  <c r="L102" i="8" s="1"/>
  <c r="I106" i="8"/>
  <c r="J106" i="8"/>
  <c r="L106" i="8"/>
  <c r="I110" i="8"/>
  <c r="J110" i="8"/>
  <c r="L110" i="8"/>
  <c r="I113" i="8"/>
  <c r="I114" i="8"/>
  <c r="J114" i="8"/>
  <c r="J113" i="8" s="1"/>
  <c r="L114" i="8"/>
  <c r="L113" i="8" s="1"/>
  <c r="I118" i="8"/>
  <c r="J118" i="8"/>
  <c r="L118" i="8"/>
  <c r="I121" i="8"/>
  <c r="J121" i="8"/>
  <c r="L121" i="8"/>
  <c r="L120" i="8" s="1"/>
  <c r="I124" i="8"/>
  <c r="I123" i="8" s="1"/>
  <c r="J124" i="8"/>
  <c r="L124" i="8"/>
  <c r="L123" i="8" s="1"/>
  <c r="I129" i="8"/>
  <c r="I128" i="8" s="1"/>
  <c r="J129" i="8"/>
  <c r="J128" i="8" s="1"/>
  <c r="J123" i="8" s="1"/>
  <c r="L129" i="8"/>
  <c r="L128" i="8" s="1"/>
  <c r="I136" i="8"/>
  <c r="I135" i="8" s="1"/>
  <c r="I134" i="8" s="1"/>
  <c r="I133" i="8" s="1"/>
  <c r="J136" i="8"/>
  <c r="J135" i="8" s="1"/>
  <c r="J134" i="8" s="1"/>
  <c r="J133" i="8" s="1"/>
  <c r="L136" i="8"/>
  <c r="L135" i="8" s="1"/>
  <c r="L134" i="8" s="1"/>
  <c r="L133" i="8" s="1"/>
  <c r="I138" i="8"/>
  <c r="J138" i="8"/>
  <c r="L138" i="8"/>
  <c r="I142" i="8"/>
  <c r="J142" i="8"/>
  <c r="L142" i="8"/>
  <c r="I148" i="8"/>
  <c r="J148" i="8"/>
  <c r="L148" i="8"/>
  <c r="I153" i="8"/>
  <c r="J153" i="8"/>
  <c r="I154" i="8"/>
  <c r="J154" i="8"/>
  <c r="L154" i="8"/>
  <c r="L153" i="8" s="1"/>
  <c r="I156" i="8"/>
  <c r="J156" i="8"/>
  <c r="L156" i="8"/>
  <c r="I174" i="8"/>
  <c r="J174" i="8"/>
  <c r="H19" i="7"/>
  <c r="H23" i="7"/>
  <c r="C20" i="6"/>
  <c r="C22" i="6"/>
  <c r="C23" i="6"/>
  <c r="C24" i="6"/>
  <c r="C25" i="6"/>
  <c r="C26" i="6"/>
  <c r="C27" i="6"/>
  <c r="C28" i="6"/>
  <c r="C29" i="6"/>
  <c r="D30" i="6"/>
  <c r="E30" i="6"/>
  <c r="F30" i="6"/>
  <c r="F51" i="6" s="1"/>
  <c r="G30" i="6"/>
  <c r="H30" i="6"/>
  <c r="H51" i="6" s="1"/>
  <c r="I30" i="6"/>
  <c r="I51" i="6" s="1"/>
  <c r="C37" i="6"/>
  <c r="C38" i="6"/>
  <c r="D39" i="6"/>
  <c r="E39" i="6"/>
  <c r="F39" i="6"/>
  <c r="G39" i="6"/>
  <c r="H39" i="6"/>
  <c r="I39" i="6"/>
  <c r="C40" i="6"/>
  <c r="C41" i="6"/>
  <c r="C42" i="6"/>
  <c r="C43" i="6"/>
  <c r="C44" i="6"/>
  <c r="C45" i="6"/>
  <c r="C46" i="6"/>
  <c r="C47" i="6"/>
  <c r="C48" i="6"/>
  <c r="C49" i="6"/>
  <c r="C50" i="6"/>
  <c r="G51" i="6"/>
  <c r="C59" i="6"/>
  <c r="C60" i="6"/>
  <c r="C61" i="6"/>
  <c r="C62" i="6"/>
  <c r="D63" i="6"/>
  <c r="C63" i="6" s="1"/>
  <c r="E63" i="6"/>
  <c r="F63" i="6"/>
  <c r="G63" i="6"/>
  <c r="L31" i="8" l="1"/>
  <c r="L167" i="8" s="1"/>
  <c r="J120" i="8"/>
  <c r="J31" i="8"/>
  <c r="J167" i="8" s="1"/>
  <c r="I120" i="8"/>
  <c r="I31" i="8"/>
  <c r="I167" i="8" s="1"/>
  <c r="E51" i="6"/>
  <c r="C39" i="6"/>
  <c r="C30" i="6"/>
  <c r="D51" i="6"/>
  <c r="I34" i="5"/>
  <c r="I33" i="5" s="1"/>
  <c r="I32" i="5" s="1"/>
  <c r="J34" i="5"/>
  <c r="J33" i="5" s="1"/>
  <c r="J32" i="5" s="1"/>
  <c r="K34" i="5"/>
  <c r="K33" i="5" s="1"/>
  <c r="K32" i="5" s="1"/>
  <c r="K31" i="5" s="1"/>
  <c r="L34" i="5"/>
  <c r="L33" i="5" s="1"/>
  <c r="L32" i="5" s="1"/>
  <c r="L31" i="5" s="1"/>
  <c r="I36" i="5"/>
  <c r="J36" i="5"/>
  <c r="K36" i="5"/>
  <c r="L36" i="5"/>
  <c r="I40" i="5"/>
  <c r="I39" i="5" s="1"/>
  <c r="I38" i="5" s="1"/>
  <c r="J40" i="5"/>
  <c r="J39" i="5" s="1"/>
  <c r="J38" i="5" s="1"/>
  <c r="K40" i="5"/>
  <c r="K39" i="5" s="1"/>
  <c r="K38" i="5" s="1"/>
  <c r="L40" i="5"/>
  <c r="L39" i="5" s="1"/>
  <c r="L38" i="5" s="1"/>
  <c r="J44" i="5"/>
  <c r="J43" i="5" s="1"/>
  <c r="J42" i="5" s="1"/>
  <c r="I45" i="5"/>
  <c r="I44" i="5" s="1"/>
  <c r="I43" i="5" s="1"/>
  <c r="I42" i="5" s="1"/>
  <c r="J45" i="5"/>
  <c r="K45" i="5"/>
  <c r="K44" i="5" s="1"/>
  <c r="K43" i="5" s="1"/>
  <c r="K42" i="5" s="1"/>
  <c r="L45" i="5"/>
  <c r="L44" i="5" s="1"/>
  <c r="L43" i="5" s="1"/>
  <c r="L42" i="5" s="1"/>
  <c r="I64" i="5"/>
  <c r="I63" i="5" s="1"/>
  <c r="J64" i="5"/>
  <c r="J63" i="5" s="1"/>
  <c r="K64" i="5"/>
  <c r="K63" i="5" s="1"/>
  <c r="L64" i="5"/>
  <c r="L63" i="5" s="1"/>
  <c r="L62" i="5" s="1"/>
  <c r="L61" i="5" s="1"/>
  <c r="J68" i="5"/>
  <c r="I69" i="5"/>
  <c r="I68" i="5" s="1"/>
  <c r="J69" i="5"/>
  <c r="K69" i="5"/>
  <c r="K68" i="5" s="1"/>
  <c r="L69" i="5"/>
  <c r="L68" i="5" s="1"/>
  <c r="I74" i="5"/>
  <c r="I73" i="5" s="1"/>
  <c r="J74" i="5"/>
  <c r="J73" i="5" s="1"/>
  <c r="K74" i="5"/>
  <c r="K73" i="5" s="1"/>
  <c r="L74" i="5"/>
  <c r="L73" i="5" s="1"/>
  <c r="I80" i="5"/>
  <c r="I79" i="5" s="1"/>
  <c r="I78" i="5" s="1"/>
  <c r="J80" i="5"/>
  <c r="J79" i="5" s="1"/>
  <c r="J78" i="5" s="1"/>
  <c r="K80" i="5"/>
  <c r="K79" i="5" s="1"/>
  <c r="K78" i="5" s="1"/>
  <c r="L80" i="5"/>
  <c r="L79" i="5" s="1"/>
  <c r="L78" i="5" s="1"/>
  <c r="J84" i="5"/>
  <c r="J83" i="5" s="1"/>
  <c r="J82" i="5" s="1"/>
  <c r="I85" i="5"/>
  <c r="I84" i="5" s="1"/>
  <c r="I83" i="5" s="1"/>
  <c r="I82" i="5" s="1"/>
  <c r="J85" i="5"/>
  <c r="K85" i="5"/>
  <c r="K84" i="5" s="1"/>
  <c r="K83" i="5" s="1"/>
  <c r="K82" i="5" s="1"/>
  <c r="L85" i="5"/>
  <c r="L84" i="5" s="1"/>
  <c r="L83" i="5" s="1"/>
  <c r="L82" i="5" s="1"/>
  <c r="I92" i="5"/>
  <c r="I91" i="5" s="1"/>
  <c r="I90" i="5" s="1"/>
  <c r="J92" i="5"/>
  <c r="J91" i="5" s="1"/>
  <c r="J90" i="5" s="1"/>
  <c r="K92" i="5"/>
  <c r="K91" i="5" s="1"/>
  <c r="K90" i="5" s="1"/>
  <c r="L92" i="5"/>
  <c r="L91" i="5" s="1"/>
  <c r="L90" i="5" s="1"/>
  <c r="I97" i="5"/>
  <c r="I96" i="5" s="1"/>
  <c r="I95" i="5" s="1"/>
  <c r="J97" i="5"/>
  <c r="J96" i="5" s="1"/>
  <c r="J95" i="5" s="1"/>
  <c r="K97" i="5"/>
  <c r="K96" i="5" s="1"/>
  <c r="K95" i="5" s="1"/>
  <c r="L97" i="5"/>
  <c r="L96" i="5" s="1"/>
  <c r="L95" i="5" s="1"/>
  <c r="I102" i="5"/>
  <c r="I101" i="5" s="1"/>
  <c r="I100" i="5" s="1"/>
  <c r="J102" i="5"/>
  <c r="J101" i="5" s="1"/>
  <c r="J100" i="5" s="1"/>
  <c r="K102" i="5"/>
  <c r="K101" i="5" s="1"/>
  <c r="K100" i="5" s="1"/>
  <c r="L102" i="5"/>
  <c r="L101" i="5" s="1"/>
  <c r="L100" i="5" s="1"/>
  <c r="J105" i="5"/>
  <c r="I106" i="5"/>
  <c r="I105" i="5" s="1"/>
  <c r="J106" i="5"/>
  <c r="K106" i="5"/>
  <c r="K105" i="5" s="1"/>
  <c r="L106" i="5"/>
  <c r="L105" i="5" s="1"/>
  <c r="I112" i="5"/>
  <c r="I111" i="5" s="1"/>
  <c r="I110" i="5" s="1"/>
  <c r="J112" i="5"/>
  <c r="J111" i="5" s="1"/>
  <c r="J110" i="5" s="1"/>
  <c r="K112" i="5"/>
  <c r="K111" i="5" s="1"/>
  <c r="K110" i="5" s="1"/>
  <c r="L112" i="5"/>
  <c r="L111" i="5" s="1"/>
  <c r="L110" i="5" s="1"/>
  <c r="I117" i="5"/>
  <c r="I116" i="5" s="1"/>
  <c r="I115" i="5" s="1"/>
  <c r="J117" i="5"/>
  <c r="J116" i="5" s="1"/>
  <c r="J115" i="5" s="1"/>
  <c r="K117" i="5"/>
  <c r="K116" i="5" s="1"/>
  <c r="K115" i="5" s="1"/>
  <c r="L117" i="5"/>
  <c r="L116" i="5" s="1"/>
  <c r="L115" i="5" s="1"/>
  <c r="I121" i="5"/>
  <c r="I120" i="5" s="1"/>
  <c r="I119" i="5" s="1"/>
  <c r="J121" i="5"/>
  <c r="J120" i="5" s="1"/>
  <c r="J119" i="5" s="1"/>
  <c r="K121" i="5"/>
  <c r="K120" i="5" s="1"/>
  <c r="K119" i="5" s="1"/>
  <c r="L121" i="5"/>
  <c r="L120" i="5" s="1"/>
  <c r="L119" i="5" s="1"/>
  <c r="I125" i="5"/>
  <c r="I124" i="5" s="1"/>
  <c r="I123" i="5" s="1"/>
  <c r="J125" i="5"/>
  <c r="J124" i="5" s="1"/>
  <c r="J123" i="5" s="1"/>
  <c r="K125" i="5"/>
  <c r="K124" i="5" s="1"/>
  <c r="K123" i="5" s="1"/>
  <c r="L125" i="5"/>
  <c r="L124" i="5" s="1"/>
  <c r="L123" i="5" s="1"/>
  <c r="I129" i="5"/>
  <c r="I128" i="5" s="1"/>
  <c r="I127" i="5" s="1"/>
  <c r="J129" i="5"/>
  <c r="J128" i="5" s="1"/>
  <c r="J127" i="5" s="1"/>
  <c r="K129" i="5"/>
  <c r="K128" i="5" s="1"/>
  <c r="K127" i="5" s="1"/>
  <c r="L129" i="5"/>
  <c r="L128" i="5" s="1"/>
  <c r="L127" i="5" s="1"/>
  <c r="J133" i="5"/>
  <c r="J132" i="5" s="1"/>
  <c r="I134" i="5"/>
  <c r="I133" i="5" s="1"/>
  <c r="I132" i="5" s="1"/>
  <c r="J134" i="5"/>
  <c r="K134" i="5"/>
  <c r="K133" i="5" s="1"/>
  <c r="K132" i="5" s="1"/>
  <c r="L134" i="5"/>
  <c r="L133" i="5" s="1"/>
  <c r="L132" i="5" s="1"/>
  <c r="L131" i="5" s="1"/>
  <c r="J138" i="5"/>
  <c r="J137" i="5" s="1"/>
  <c r="I139" i="5"/>
  <c r="I138" i="5" s="1"/>
  <c r="I137" i="5" s="1"/>
  <c r="J139" i="5"/>
  <c r="K139" i="5"/>
  <c r="K138" i="5" s="1"/>
  <c r="K137" i="5" s="1"/>
  <c r="L139" i="5"/>
  <c r="L138" i="5" s="1"/>
  <c r="L137" i="5" s="1"/>
  <c r="I143" i="5"/>
  <c r="I142" i="5" s="1"/>
  <c r="J143" i="5"/>
  <c r="J142" i="5" s="1"/>
  <c r="K143" i="5"/>
  <c r="K142" i="5" s="1"/>
  <c r="L143" i="5"/>
  <c r="L142" i="5" s="1"/>
  <c r="I147" i="5"/>
  <c r="I146" i="5" s="1"/>
  <c r="I145" i="5" s="1"/>
  <c r="J147" i="5"/>
  <c r="J146" i="5" s="1"/>
  <c r="J145" i="5" s="1"/>
  <c r="K147" i="5"/>
  <c r="K146" i="5" s="1"/>
  <c r="K145" i="5" s="1"/>
  <c r="L147" i="5"/>
  <c r="L146" i="5" s="1"/>
  <c r="L145" i="5" s="1"/>
  <c r="J152" i="5"/>
  <c r="J151" i="5" s="1"/>
  <c r="J150" i="5" s="1"/>
  <c r="I153" i="5"/>
  <c r="I152" i="5" s="1"/>
  <c r="J153" i="5"/>
  <c r="K153" i="5"/>
  <c r="K152" i="5" s="1"/>
  <c r="K151" i="5" s="1"/>
  <c r="K150" i="5" s="1"/>
  <c r="L153" i="5"/>
  <c r="L152" i="5" s="1"/>
  <c r="L151" i="5" s="1"/>
  <c r="L150" i="5" s="1"/>
  <c r="I158" i="5"/>
  <c r="I157" i="5" s="1"/>
  <c r="J158" i="5"/>
  <c r="J157" i="5" s="1"/>
  <c r="K158" i="5"/>
  <c r="K157" i="5" s="1"/>
  <c r="L158" i="5"/>
  <c r="L157" i="5" s="1"/>
  <c r="J162" i="5"/>
  <c r="J161" i="5" s="1"/>
  <c r="J160" i="5" s="1"/>
  <c r="I163" i="5"/>
  <c r="I162" i="5" s="1"/>
  <c r="I161" i="5" s="1"/>
  <c r="J163" i="5"/>
  <c r="K163" i="5"/>
  <c r="K162" i="5" s="1"/>
  <c r="K161" i="5" s="1"/>
  <c r="K160" i="5" s="1"/>
  <c r="L163" i="5"/>
  <c r="L162" i="5" s="1"/>
  <c r="L161" i="5" s="1"/>
  <c r="J166" i="5"/>
  <c r="J165" i="5" s="1"/>
  <c r="I167" i="5"/>
  <c r="I166" i="5" s="1"/>
  <c r="J167" i="5"/>
  <c r="K167" i="5"/>
  <c r="K166" i="5" s="1"/>
  <c r="K165" i="5" s="1"/>
  <c r="L167" i="5"/>
  <c r="L166" i="5" s="1"/>
  <c r="L165" i="5" s="1"/>
  <c r="I172" i="5"/>
  <c r="I171" i="5" s="1"/>
  <c r="J172" i="5"/>
  <c r="J171" i="5" s="1"/>
  <c r="K172" i="5"/>
  <c r="K171" i="5" s="1"/>
  <c r="L172" i="5"/>
  <c r="L171" i="5" s="1"/>
  <c r="I180" i="5"/>
  <c r="I179" i="5" s="1"/>
  <c r="J180" i="5"/>
  <c r="J179" i="5" s="1"/>
  <c r="K180" i="5"/>
  <c r="K179" i="5" s="1"/>
  <c r="L180" i="5"/>
  <c r="L179" i="5" s="1"/>
  <c r="L178" i="5" s="1"/>
  <c r="J182" i="5"/>
  <c r="J178" i="5" s="1"/>
  <c r="I183" i="5"/>
  <c r="I182" i="5" s="1"/>
  <c r="J183" i="5"/>
  <c r="K183" i="5"/>
  <c r="K182" i="5" s="1"/>
  <c r="L183" i="5"/>
  <c r="L182" i="5" s="1"/>
  <c r="I188" i="5"/>
  <c r="I187" i="5" s="1"/>
  <c r="J188" i="5"/>
  <c r="J187" i="5" s="1"/>
  <c r="K188" i="5"/>
  <c r="K187" i="5" s="1"/>
  <c r="L188" i="5"/>
  <c r="L187" i="5" s="1"/>
  <c r="J192" i="5"/>
  <c r="I193" i="5"/>
  <c r="I192" i="5" s="1"/>
  <c r="J193" i="5"/>
  <c r="K193" i="5"/>
  <c r="K192" i="5" s="1"/>
  <c r="L193" i="5"/>
  <c r="L192" i="5" s="1"/>
  <c r="I198" i="5"/>
  <c r="I197" i="5" s="1"/>
  <c r="J198" i="5"/>
  <c r="J197" i="5" s="1"/>
  <c r="K198" i="5"/>
  <c r="K197" i="5" s="1"/>
  <c r="L198" i="5"/>
  <c r="L197" i="5" s="1"/>
  <c r="J200" i="5"/>
  <c r="I202" i="5"/>
  <c r="I201" i="5" s="1"/>
  <c r="I200" i="5" s="1"/>
  <c r="J202" i="5"/>
  <c r="J201" i="5" s="1"/>
  <c r="K202" i="5"/>
  <c r="K201" i="5" s="1"/>
  <c r="K200" i="5" s="1"/>
  <c r="L202" i="5"/>
  <c r="L201" i="5" s="1"/>
  <c r="L200" i="5" s="1"/>
  <c r="I209" i="5"/>
  <c r="I208" i="5" s="1"/>
  <c r="I207" i="5" s="1"/>
  <c r="J209" i="5"/>
  <c r="J208" i="5" s="1"/>
  <c r="K209" i="5"/>
  <c r="K208" i="5" s="1"/>
  <c r="L209" i="5"/>
  <c r="L208" i="5" s="1"/>
  <c r="J211" i="5"/>
  <c r="J207" i="5" s="1"/>
  <c r="I212" i="5"/>
  <c r="I211" i="5" s="1"/>
  <c r="J212" i="5"/>
  <c r="K212" i="5"/>
  <c r="K211" i="5" s="1"/>
  <c r="L212" i="5"/>
  <c r="L211" i="5" s="1"/>
  <c r="J220" i="5"/>
  <c r="J219" i="5" s="1"/>
  <c r="I221" i="5"/>
  <c r="I220" i="5" s="1"/>
  <c r="I219" i="5" s="1"/>
  <c r="J221" i="5"/>
  <c r="K221" i="5"/>
  <c r="K220" i="5" s="1"/>
  <c r="K219" i="5" s="1"/>
  <c r="L221" i="5"/>
  <c r="L220" i="5" s="1"/>
  <c r="L219" i="5" s="1"/>
  <c r="J224" i="5"/>
  <c r="J223" i="5" s="1"/>
  <c r="I225" i="5"/>
  <c r="I224" i="5" s="1"/>
  <c r="I223" i="5" s="1"/>
  <c r="J225" i="5"/>
  <c r="K225" i="5"/>
  <c r="K224" i="5" s="1"/>
  <c r="K223" i="5" s="1"/>
  <c r="L225" i="5"/>
  <c r="L224" i="5" s="1"/>
  <c r="L223" i="5" s="1"/>
  <c r="I232" i="5"/>
  <c r="I231" i="5" s="1"/>
  <c r="J232" i="5"/>
  <c r="J231" i="5" s="1"/>
  <c r="J230" i="5" s="1"/>
  <c r="J229" i="5" s="1"/>
  <c r="K232" i="5"/>
  <c r="K231" i="5" s="1"/>
  <c r="L232" i="5"/>
  <c r="L231" i="5" s="1"/>
  <c r="I234" i="5"/>
  <c r="J234" i="5"/>
  <c r="K234" i="5"/>
  <c r="L234" i="5"/>
  <c r="I237" i="5"/>
  <c r="J237" i="5"/>
  <c r="K237" i="5"/>
  <c r="L237" i="5"/>
  <c r="J240" i="5"/>
  <c r="I241" i="5"/>
  <c r="I240" i="5" s="1"/>
  <c r="J241" i="5"/>
  <c r="K241" i="5"/>
  <c r="K240" i="5" s="1"/>
  <c r="L241" i="5"/>
  <c r="L240" i="5" s="1"/>
  <c r="I245" i="5"/>
  <c r="I244" i="5" s="1"/>
  <c r="J245" i="5"/>
  <c r="J244" i="5" s="1"/>
  <c r="K245" i="5"/>
  <c r="K244" i="5" s="1"/>
  <c r="L245" i="5"/>
  <c r="L244" i="5" s="1"/>
  <c r="J248" i="5"/>
  <c r="I249" i="5"/>
  <c r="I248" i="5" s="1"/>
  <c r="J249" i="5"/>
  <c r="K249" i="5"/>
  <c r="K248" i="5" s="1"/>
  <c r="L249" i="5"/>
  <c r="L248" i="5" s="1"/>
  <c r="I253" i="5"/>
  <c r="I252" i="5" s="1"/>
  <c r="J253" i="5"/>
  <c r="J252" i="5" s="1"/>
  <c r="K253" i="5"/>
  <c r="K252" i="5" s="1"/>
  <c r="L253" i="5"/>
  <c r="L252" i="5" s="1"/>
  <c r="J255" i="5"/>
  <c r="I256" i="5"/>
  <c r="I255" i="5" s="1"/>
  <c r="J256" i="5"/>
  <c r="K256" i="5"/>
  <c r="K255" i="5" s="1"/>
  <c r="L256" i="5"/>
  <c r="L255" i="5" s="1"/>
  <c r="I259" i="5"/>
  <c r="I258" i="5" s="1"/>
  <c r="J259" i="5"/>
  <c r="J258" i="5" s="1"/>
  <c r="K259" i="5"/>
  <c r="K258" i="5" s="1"/>
  <c r="L259" i="5"/>
  <c r="L258" i="5" s="1"/>
  <c r="I264" i="5"/>
  <c r="I263" i="5" s="1"/>
  <c r="J264" i="5"/>
  <c r="J263" i="5" s="1"/>
  <c r="J262" i="5" s="1"/>
  <c r="K264" i="5"/>
  <c r="K263" i="5" s="1"/>
  <c r="L264" i="5"/>
  <c r="L263" i="5" s="1"/>
  <c r="L262" i="5" s="1"/>
  <c r="I266" i="5"/>
  <c r="J266" i="5"/>
  <c r="K266" i="5"/>
  <c r="L266" i="5"/>
  <c r="I269" i="5"/>
  <c r="J269" i="5"/>
  <c r="K269" i="5"/>
  <c r="L269" i="5"/>
  <c r="J272" i="5"/>
  <c r="I273" i="5"/>
  <c r="I272" i="5" s="1"/>
  <c r="J273" i="5"/>
  <c r="K273" i="5"/>
  <c r="K272" i="5" s="1"/>
  <c r="L273" i="5"/>
  <c r="L272" i="5" s="1"/>
  <c r="I277" i="5"/>
  <c r="I276" i="5" s="1"/>
  <c r="J277" i="5"/>
  <c r="J276" i="5" s="1"/>
  <c r="K277" i="5"/>
  <c r="K276" i="5" s="1"/>
  <c r="L277" i="5"/>
  <c r="L276" i="5" s="1"/>
  <c r="K280" i="5"/>
  <c r="I281" i="5"/>
  <c r="I280" i="5" s="1"/>
  <c r="J281" i="5"/>
  <c r="J280" i="5" s="1"/>
  <c r="K281" i="5"/>
  <c r="L281" i="5"/>
  <c r="L280" i="5" s="1"/>
  <c r="I285" i="5"/>
  <c r="I284" i="5" s="1"/>
  <c r="J285" i="5"/>
  <c r="J284" i="5" s="1"/>
  <c r="K285" i="5"/>
  <c r="K284" i="5" s="1"/>
  <c r="L285" i="5"/>
  <c r="L284" i="5" s="1"/>
  <c r="I288" i="5"/>
  <c r="I287" i="5" s="1"/>
  <c r="J288" i="5"/>
  <c r="J287" i="5" s="1"/>
  <c r="K288" i="5"/>
  <c r="K287" i="5" s="1"/>
  <c r="L288" i="5"/>
  <c r="L287" i="5" s="1"/>
  <c r="I291" i="5"/>
  <c r="I290" i="5" s="1"/>
  <c r="J291" i="5"/>
  <c r="J290" i="5" s="1"/>
  <c r="K291" i="5"/>
  <c r="K290" i="5" s="1"/>
  <c r="L291" i="5"/>
  <c r="L290" i="5" s="1"/>
  <c r="I297" i="5"/>
  <c r="I296" i="5" s="1"/>
  <c r="J297" i="5"/>
  <c r="J296" i="5" s="1"/>
  <c r="K297" i="5"/>
  <c r="K296" i="5" s="1"/>
  <c r="L297" i="5"/>
  <c r="L296" i="5" s="1"/>
  <c r="I299" i="5"/>
  <c r="J299" i="5"/>
  <c r="K299" i="5"/>
  <c r="L299" i="5"/>
  <c r="I302" i="5"/>
  <c r="J302" i="5"/>
  <c r="K302" i="5"/>
  <c r="L302" i="5"/>
  <c r="I306" i="5"/>
  <c r="I305" i="5" s="1"/>
  <c r="J306" i="5"/>
  <c r="J305" i="5" s="1"/>
  <c r="K306" i="5"/>
  <c r="K305" i="5" s="1"/>
  <c r="L306" i="5"/>
  <c r="L305" i="5" s="1"/>
  <c r="I310" i="5"/>
  <c r="I309" i="5" s="1"/>
  <c r="J310" i="5"/>
  <c r="J309" i="5" s="1"/>
  <c r="K310" i="5"/>
  <c r="K309" i="5" s="1"/>
  <c r="L310" i="5"/>
  <c r="L309" i="5" s="1"/>
  <c r="I314" i="5"/>
  <c r="I313" i="5" s="1"/>
  <c r="J314" i="5"/>
  <c r="J313" i="5" s="1"/>
  <c r="K314" i="5"/>
  <c r="K313" i="5" s="1"/>
  <c r="L314" i="5"/>
  <c r="L313" i="5" s="1"/>
  <c r="K317" i="5"/>
  <c r="I318" i="5"/>
  <c r="I317" i="5" s="1"/>
  <c r="J318" i="5"/>
  <c r="J317" i="5" s="1"/>
  <c r="K318" i="5"/>
  <c r="L318" i="5"/>
  <c r="L317" i="5" s="1"/>
  <c r="I321" i="5"/>
  <c r="I320" i="5" s="1"/>
  <c r="J321" i="5"/>
  <c r="J320" i="5" s="1"/>
  <c r="K321" i="5"/>
  <c r="K320" i="5" s="1"/>
  <c r="L321" i="5"/>
  <c r="L320" i="5" s="1"/>
  <c r="I324" i="5"/>
  <c r="I323" i="5" s="1"/>
  <c r="J324" i="5"/>
  <c r="J323" i="5" s="1"/>
  <c r="K324" i="5"/>
  <c r="K323" i="5" s="1"/>
  <c r="L324" i="5"/>
  <c r="L323" i="5" s="1"/>
  <c r="I329" i="5"/>
  <c r="I328" i="5" s="1"/>
  <c r="J329" i="5"/>
  <c r="J328" i="5" s="1"/>
  <c r="K329" i="5"/>
  <c r="K328" i="5" s="1"/>
  <c r="L329" i="5"/>
  <c r="L328" i="5" s="1"/>
  <c r="I331" i="5"/>
  <c r="J331" i="5"/>
  <c r="K331" i="5"/>
  <c r="L331" i="5"/>
  <c r="I334" i="5"/>
  <c r="J334" i="5"/>
  <c r="K334" i="5"/>
  <c r="L334" i="5"/>
  <c r="I338" i="5"/>
  <c r="I337" i="5" s="1"/>
  <c r="J338" i="5"/>
  <c r="J337" i="5" s="1"/>
  <c r="K338" i="5"/>
  <c r="K337" i="5" s="1"/>
  <c r="L338" i="5"/>
  <c r="L337" i="5" s="1"/>
  <c r="I342" i="5"/>
  <c r="I341" i="5" s="1"/>
  <c r="J342" i="5"/>
  <c r="J341" i="5" s="1"/>
  <c r="K342" i="5"/>
  <c r="K341" i="5" s="1"/>
  <c r="L342" i="5"/>
  <c r="L341" i="5" s="1"/>
  <c r="I346" i="5"/>
  <c r="I345" i="5" s="1"/>
  <c r="J346" i="5"/>
  <c r="J345" i="5" s="1"/>
  <c r="K346" i="5"/>
  <c r="K345" i="5" s="1"/>
  <c r="L346" i="5"/>
  <c r="L345" i="5" s="1"/>
  <c r="I350" i="5"/>
  <c r="I349" i="5" s="1"/>
  <c r="J350" i="5"/>
  <c r="J349" i="5" s="1"/>
  <c r="K350" i="5"/>
  <c r="K349" i="5" s="1"/>
  <c r="L350" i="5"/>
  <c r="L349" i="5" s="1"/>
  <c r="I353" i="5"/>
  <c r="I352" i="5" s="1"/>
  <c r="J353" i="5"/>
  <c r="J352" i="5" s="1"/>
  <c r="K353" i="5"/>
  <c r="K352" i="5" s="1"/>
  <c r="L353" i="5"/>
  <c r="L352" i="5" s="1"/>
  <c r="I356" i="5"/>
  <c r="I355" i="5" s="1"/>
  <c r="J356" i="5"/>
  <c r="J355" i="5" s="1"/>
  <c r="K356" i="5"/>
  <c r="K355" i="5" s="1"/>
  <c r="L356" i="5"/>
  <c r="L355" i="5" s="1"/>
  <c r="I34" i="4"/>
  <c r="I33" i="4" s="1"/>
  <c r="I32" i="4" s="1"/>
  <c r="J34" i="4"/>
  <c r="J33" i="4" s="1"/>
  <c r="J32" i="4" s="1"/>
  <c r="K34" i="4"/>
  <c r="K33" i="4" s="1"/>
  <c r="K32" i="4" s="1"/>
  <c r="K31" i="4" s="1"/>
  <c r="L34" i="4"/>
  <c r="L33" i="4" s="1"/>
  <c r="L32" i="4" s="1"/>
  <c r="L31" i="4" s="1"/>
  <c r="I36" i="4"/>
  <c r="J36" i="4"/>
  <c r="K36" i="4"/>
  <c r="L36" i="4"/>
  <c r="I40" i="4"/>
  <c r="I39" i="4" s="1"/>
  <c r="I38" i="4" s="1"/>
  <c r="J40" i="4"/>
  <c r="J39" i="4" s="1"/>
  <c r="J38" i="4" s="1"/>
  <c r="K40" i="4"/>
  <c r="K39" i="4" s="1"/>
  <c r="K38" i="4" s="1"/>
  <c r="L40" i="4"/>
  <c r="L39" i="4" s="1"/>
  <c r="L38" i="4" s="1"/>
  <c r="I45" i="4"/>
  <c r="I44" i="4" s="1"/>
  <c r="I43" i="4" s="1"/>
  <c r="I42" i="4" s="1"/>
  <c r="J45" i="4"/>
  <c r="J44" i="4" s="1"/>
  <c r="J43" i="4" s="1"/>
  <c r="J42" i="4" s="1"/>
  <c r="K45" i="4"/>
  <c r="K44" i="4" s="1"/>
  <c r="K43" i="4" s="1"/>
  <c r="K42" i="4" s="1"/>
  <c r="L45" i="4"/>
  <c r="L44" i="4" s="1"/>
  <c r="L43" i="4" s="1"/>
  <c r="L42" i="4" s="1"/>
  <c r="I64" i="4"/>
  <c r="I63" i="4" s="1"/>
  <c r="J64" i="4"/>
  <c r="J63" i="4" s="1"/>
  <c r="K64" i="4"/>
  <c r="K63" i="4" s="1"/>
  <c r="L64" i="4"/>
  <c r="L63" i="4" s="1"/>
  <c r="L62" i="4" s="1"/>
  <c r="L61" i="4" s="1"/>
  <c r="I69" i="4"/>
  <c r="I68" i="4" s="1"/>
  <c r="J69" i="4"/>
  <c r="J68" i="4" s="1"/>
  <c r="K69" i="4"/>
  <c r="K68" i="4" s="1"/>
  <c r="L69" i="4"/>
  <c r="L68" i="4" s="1"/>
  <c r="I74" i="4"/>
  <c r="I73" i="4" s="1"/>
  <c r="J74" i="4"/>
  <c r="J73" i="4" s="1"/>
  <c r="K74" i="4"/>
  <c r="K73" i="4" s="1"/>
  <c r="L74" i="4"/>
  <c r="L73" i="4" s="1"/>
  <c r="I80" i="4"/>
  <c r="I79" i="4" s="1"/>
  <c r="I78" i="4" s="1"/>
  <c r="J80" i="4"/>
  <c r="J79" i="4" s="1"/>
  <c r="J78" i="4" s="1"/>
  <c r="K80" i="4"/>
  <c r="K79" i="4" s="1"/>
  <c r="K78" i="4" s="1"/>
  <c r="L80" i="4"/>
  <c r="L79" i="4" s="1"/>
  <c r="L78" i="4" s="1"/>
  <c r="I85" i="4"/>
  <c r="I84" i="4" s="1"/>
  <c r="I83" i="4" s="1"/>
  <c r="I82" i="4" s="1"/>
  <c r="J85" i="4"/>
  <c r="J84" i="4" s="1"/>
  <c r="J83" i="4" s="1"/>
  <c r="J82" i="4" s="1"/>
  <c r="K85" i="4"/>
  <c r="K84" i="4" s="1"/>
  <c r="K83" i="4" s="1"/>
  <c r="K82" i="4" s="1"/>
  <c r="L85" i="4"/>
  <c r="L84" i="4" s="1"/>
  <c r="L83" i="4" s="1"/>
  <c r="L82" i="4" s="1"/>
  <c r="I92" i="4"/>
  <c r="I91" i="4" s="1"/>
  <c r="I90" i="4" s="1"/>
  <c r="J92" i="4"/>
  <c r="J91" i="4" s="1"/>
  <c r="J90" i="4" s="1"/>
  <c r="K92" i="4"/>
  <c r="K91" i="4" s="1"/>
  <c r="K90" i="4" s="1"/>
  <c r="L92" i="4"/>
  <c r="L91" i="4" s="1"/>
  <c r="L90" i="4" s="1"/>
  <c r="I97" i="4"/>
  <c r="I96" i="4" s="1"/>
  <c r="I95" i="4" s="1"/>
  <c r="J97" i="4"/>
  <c r="J96" i="4" s="1"/>
  <c r="J95" i="4" s="1"/>
  <c r="K97" i="4"/>
  <c r="K96" i="4" s="1"/>
  <c r="K95" i="4" s="1"/>
  <c r="L97" i="4"/>
  <c r="L96" i="4" s="1"/>
  <c r="L95" i="4" s="1"/>
  <c r="I102" i="4"/>
  <c r="I101" i="4" s="1"/>
  <c r="I100" i="4" s="1"/>
  <c r="J102" i="4"/>
  <c r="J101" i="4" s="1"/>
  <c r="J100" i="4" s="1"/>
  <c r="K102" i="4"/>
  <c r="K101" i="4" s="1"/>
  <c r="K100" i="4" s="1"/>
  <c r="L102" i="4"/>
  <c r="L101" i="4" s="1"/>
  <c r="L100" i="4" s="1"/>
  <c r="I106" i="4"/>
  <c r="I105" i="4" s="1"/>
  <c r="J106" i="4"/>
  <c r="J105" i="4" s="1"/>
  <c r="K106" i="4"/>
  <c r="K105" i="4" s="1"/>
  <c r="L106" i="4"/>
  <c r="L105" i="4" s="1"/>
  <c r="I112" i="4"/>
  <c r="I111" i="4" s="1"/>
  <c r="I110" i="4" s="1"/>
  <c r="J112" i="4"/>
  <c r="J111" i="4" s="1"/>
  <c r="J110" i="4" s="1"/>
  <c r="K112" i="4"/>
  <c r="K111" i="4" s="1"/>
  <c r="K110" i="4" s="1"/>
  <c r="L112" i="4"/>
  <c r="L111" i="4" s="1"/>
  <c r="L110" i="4" s="1"/>
  <c r="I117" i="4"/>
  <c r="I116" i="4" s="1"/>
  <c r="I115" i="4" s="1"/>
  <c r="J117" i="4"/>
  <c r="J116" i="4" s="1"/>
  <c r="J115" i="4" s="1"/>
  <c r="K117" i="4"/>
  <c r="K116" i="4" s="1"/>
  <c r="K115" i="4" s="1"/>
  <c r="L117" i="4"/>
  <c r="L116" i="4" s="1"/>
  <c r="L115" i="4" s="1"/>
  <c r="I121" i="4"/>
  <c r="I120" i="4" s="1"/>
  <c r="I119" i="4" s="1"/>
  <c r="J121" i="4"/>
  <c r="J120" i="4" s="1"/>
  <c r="J119" i="4" s="1"/>
  <c r="K121" i="4"/>
  <c r="K120" i="4" s="1"/>
  <c r="K119" i="4" s="1"/>
  <c r="L121" i="4"/>
  <c r="L120" i="4" s="1"/>
  <c r="L119" i="4" s="1"/>
  <c r="I125" i="4"/>
  <c r="I124" i="4" s="1"/>
  <c r="I123" i="4" s="1"/>
  <c r="J125" i="4"/>
  <c r="J124" i="4" s="1"/>
  <c r="J123" i="4" s="1"/>
  <c r="K125" i="4"/>
  <c r="K124" i="4" s="1"/>
  <c r="K123" i="4" s="1"/>
  <c r="L125" i="4"/>
  <c r="L124" i="4" s="1"/>
  <c r="L123" i="4" s="1"/>
  <c r="I129" i="4"/>
  <c r="I128" i="4" s="1"/>
  <c r="I127" i="4" s="1"/>
  <c r="J129" i="4"/>
  <c r="J128" i="4" s="1"/>
  <c r="J127" i="4" s="1"/>
  <c r="K129" i="4"/>
  <c r="K128" i="4" s="1"/>
  <c r="K127" i="4" s="1"/>
  <c r="L129" i="4"/>
  <c r="L128" i="4" s="1"/>
  <c r="L127" i="4" s="1"/>
  <c r="I134" i="4"/>
  <c r="I133" i="4" s="1"/>
  <c r="I132" i="4" s="1"/>
  <c r="J134" i="4"/>
  <c r="J133" i="4" s="1"/>
  <c r="J132" i="4" s="1"/>
  <c r="K134" i="4"/>
  <c r="K133" i="4" s="1"/>
  <c r="K132" i="4" s="1"/>
  <c r="K131" i="4" s="1"/>
  <c r="L134" i="4"/>
  <c r="L133" i="4" s="1"/>
  <c r="L132" i="4" s="1"/>
  <c r="L131" i="4" s="1"/>
  <c r="I139" i="4"/>
  <c r="I138" i="4" s="1"/>
  <c r="I137" i="4" s="1"/>
  <c r="J139" i="4"/>
  <c r="J138" i="4" s="1"/>
  <c r="J137" i="4" s="1"/>
  <c r="K139" i="4"/>
  <c r="K138" i="4" s="1"/>
  <c r="K137" i="4" s="1"/>
  <c r="L139" i="4"/>
  <c r="L138" i="4" s="1"/>
  <c r="L137" i="4" s="1"/>
  <c r="I143" i="4"/>
  <c r="I142" i="4" s="1"/>
  <c r="J143" i="4"/>
  <c r="J142" i="4" s="1"/>
  <c r="K143" i="4"/>
  <c r="K142" i="4" s="1"/>
  <c r="L143" i="4"/>
  <c r="L142" i="4" s="1"/>
  <c r="I147" i="4"/>
  <c r="I146" i="4" s="1"/>
  <c r="I145" i="4" s="1"/>
  <c r="J147" i="4"/>
  <c r="J146" i="4" s="1"/>
  <c r="J145" i="4" s="1"/>
  <c r="K147" i="4"/>
  <c r="K146" i="4" s="1"/>
  <c r="K145" i="4" s="1"/>
  <c r="L147" i="4"/>
  <c r="L146" i="4" s="1"/>
  <c r="L145" i="4" s="1"/>
  <c r="I153" i="4"/>
  <c r="I152" i="4" s="1"/>
  <c r="I151" i="4" s="1"/>
  <c r="I150" i="4" s="1"/>
  <c r="J153" i="4"/>
  <c r="J152" i="4" s="1"/>
  <c r="K153" i="4"/>
  <c r="K152" i="4" s="1"/>
  <c r="K151" i="4" s="1"/>
  <c r="K150" i="4" s="1"/>
  <c r="L153" i="4"/>
  <c r="L152" i="4" s="1"/>
  <c r="L151" i="4" s="1"/>
  <c r="L150" i="4" s="1"/>
  <c r="I158" i="4"/>
  <c r="I157" i="4" s="1"/>
  <c r="J158" i="4"/>
  <c r="J157" i="4" s="1"/>
  <c r="K158" i="4"/>
  <c r="K157" i="4" s="1"/>
  <c r="L158" i="4"/>
  <c r="L157" i="4" s="1"/>
  <c r="I163" i="4"/>
  <c r="I162" i="4" s="1"/>
  <c r="I161" i="4" s="1"/>
  <c r="J163" i="4"/>
  <c r="J162" i="4" s="1"/>
  <c r="J161" i="4" s="1"/>
  <c r="K163" i="4"/>
  <c r="K162" i="4" s="1"/>
  <c r="K161" i="4" s="1"/>
  <c r="K160" i="4" s="1"/>
  <c r="L163" i="4"/>
  <c r="L162" i="4" s="1"/>
  <c r="L161" i="4" s="1"/>
  <c r="I167" i="4"/>
  <c r="I166" i="4" s="1"/>
  <c r="I165" i="4" s="1"/>
  <c r="J167" i="4"/>
  <c r="J166" i="4" s="1"/>
  <c r="K167" i="4"/>
  <c r="K166" i="4" s="1"/>
  <c r="K165" i="4" s="1"/>
  <c r="L167" i="4"/>
  <c r="L166" i="4" s="1"/>
  <c r="I172" i="4"/>
  <c r="I171" i="4" s="1"/>
  <c r="J172" i="4"/>
  <c r="J171" i="4" s="1"/>
  <c r="K172" i="4"/>
  <c r="K171" i="4" s="1"/>
  <c r="L172" i="4"/>
  <c r="L171" i="4" s="1"/>
  <c r="I180" i="4"/>
  <c r="I179" i="4" s="1"/>
  <c r="J180" i="4"/>
  <c r="J179" i="4" s="1"/>
  <c r="J178" i="4" s="1"/>
  <c r="K180" i="4"/>
  <c r="K179" i="4" s="1"/>
  <c r="L180" i="4"/>
  <c r="L179" i="4" s="1"/>
  <c r="L178" i="4" s="1"/>
  <c r="I183" i="4"/>
  <c r="I182" i="4" s="1"/>
  <c r="J183" i="4"/>
  <c r="J182" i="4" s="1"/>
  <c r="K183" i="4"/>
  <c r="K182" i="4" s="1"/>
  <c r="L183" i="4"/>
  <c r="L182" i="4" s="1"/>
  <c r="I188" i="4"/>
  <c r="I187" i="4" s="1"/>
  <c r="J188" i="4"/>
  <c r="J187" i="4" s="1"/>
  <c r="K188" i="4"/>
  <c r="K187" i="4" s="1"/>
  <c r="L188" i="4"/>
  <c r="L187" i="4" s="1"/>
  <c r="I192" i="4"/>
  <c r="I193" i="4"/>
  <c r="J193" i="4"/>
  <c r="J192" i="4" s="1"/>
  <c r="K193" i="4"/>
  <c r="K192" i="4" s="1"/>
  <c r="L193" i="4"/>
  <c r="L192" i="4" s="1"/>
  <c r="I198" i="4"/>
  <c r="I197" i="4" s="1"/>
  <c r="J198" i="4"/>
  <c r="J197" i="4" s="1"/>
  <c r="K198" i="4"/>
  <c r="K197" i="4" s="1"/>
  <c r="L198" i="4"/>
  <c r="L197" i="4" s="1"/>
  <c r="I200" i="4"/>
  <c r="I202" i="4"/>
  <c r="I201" i="4" s="1"/>
  <c r="J202" i="4"/>
  <c r="J201" i="4" s="1"/>
  <c r="J200" i="4" s="1"/>
  <c r="K202" i="4"/>
  <c r="K201" i="4" s="1"/>
  <c r="K200" i="4" s="1"/>
  <c r="L202" i="4"/>
  <c r="L201" i="4" s="1"/>
  <c r="L200" i="4" s="1"/>
  <c r="I209" i="4"/>
  <c r="I208" i="4" s="1"/>
  <c r="I207" i="4" s="1"/>
  <c r="J209" i="4"/>
  <c r="J208" i="4" s="1"/>
  <c r="K209" i="4"/>
  <c r="K208" i="4" s="1"/>
  <c r="L209" i="4"/>
  <c r="L208" i="4" s="1"/>
  <c r="I211" i="4"/>
  <c r="I212" i="4"/>
  <c r="J212" i="4"/>
  <c r="J211" i="4" s="1"/>
  <c r="K212" i="4"/>
  <c r="K211" i="4" s="1"/>
  <c r="L212" i="4"/>
  <c r="L211" i="4" s="1"/>
  <c r="I220" i="4"/>
  <c r="I219" i="4" s="1"/>
  <c r="I221" i="4"/>
  <c r="J221" i="4"/>
  <c r="J220" i="4" s="1"/>
  <c r="J219" i="4" s="1"/>
  <c r="K221" i="4"/>
  <c r="K220" i="4" s="1"/>
  <c r="K219" i="4" s="1"/>
  <c r="L221" i="4"/>
  <c r="L220" i="4" s="1"/>
  <c r="L219" i="4" s="1"/>
  <c r="I224" i="4"/>
  <c r="I223" i="4" s="1"/>
  <c r="I225" i="4"/>
  <c r="J225" i="4"/>
  <c r="J224" i="4" s="1"/>
  <c r="J223" i="4" s="1"/>
  <c r="K225" i="4"/>
  <c r="K224" i="4" s="1"/>
  <c r="K223" i="4" s="1"/>
  <c r="L225" i="4"/>
  <c r="L224" i="4" s="1"/>
  <c r="L223" i="4" s="1"/>
  <c r="I232" i="4"/>
  <c r="I231" i="4" s="1"/>
  <c r="I230" i="4" s="1"/>
  <c r="J232" i="4"/>
  <c r="J231" i="4" s="1"/>
  <c r="K232" i="4"/>
  <c r="K231" i="4" s="1"/>
  <c r="L232" i="4"/>
  <c r="L231" i="4" s="1"/>
  <c r="I234" i="4"/>
  <c r="J234" i="4"/>
  <c r="K234" i="4"/>
  <c r="L234" i="4"/>
  <c r="I237" i="4"/>
  <c r="J237" i="4"/>
  <c r="K237" i="4"/>
  <c r="L237" i="4"/>
  <c r="I240" i="4"/>
  <c r="I241" i="4"/>
  <c r="J241" i="4"/>
  <c r="J240" i="4" s="1"/>
  <c r="K241" i="4"/>
  <c r="K240" i="4" s="1"/>
  <c r="L241" i="4"/>
  <c r="L240" i="4" s="1"/>
  <c r="I245" i="4"/>
  <c r="I244" i="4" s="1"/>
  <c r="J245" i="4"/>
  <c r="J244" i="4" s="1"/>
  <c r="K245" i="4"/>
  <c r="K244" i="4" s="1"/>
  <c r="L245" i="4"/>
  <c r="L244" i="4" s="1"/>
  <c r="I248" i="4"/>
  <c r="I249" i="4"/>
  <c r="J249" i="4"/>
  <c r="J248" i="4" s="1"/>
  <c r="K249" i="4"/>
  <c r="K248" i="4" s="1"/>
  <c r="L249" i="4"/>
  <c r="L248" i="4" s="1"/>
  <c r="I253" i="4"/>
  <c r="I252" i="4" s="1"/>
  <c r="J253" i="4"/>
  <c r="J252" i="4" s="1"/>
  <c r="K253" i="4"/>
  <c r="K252" i="4" s="1"/>
  <c r="L253" i="4"/>
  <c r="L252" i="4" s="1"/>
  <c r="I255" i="4"/>
  <c r="I256" i="4"/>
  <c r="J256" i="4"/>
  <c r="J255" i="4" s="1"/>
  <c r="K256" i="4"/>
  <c r="K255" i="4" s="1"/>
  <c r="L256" i="4"/>
  <c r="L255" i="4" s="1"/>
  <c r="I259" i="4"/>
  <c r="I258" i="4" s="1"/>
  <c r="J259" i="4"/>
  <c r="J258" i="4" s="1"/>
  <c r="K259" i="4"/>
  <c r="K258" i="4" s="1"/>
  <c r="L259" i="4"/>
  <c r="L258" i="4" s="1"/>
  <c r="I263" i="4"/>
  <c r="I264" i="4"/>
  <c r="J264" i="4"/>
  <c r="J263" i="4" s="1"/>
  <c r="K264" i="4"/>
  <c r="K263" i="4" s="1"/>
  <c r="L264" i="4"/>
  <c r="L263" i="4" s="1"/>
  <c r="I266" i="4"/>
  <c r="J266" i="4"/>
  <c r="K266" i="4"/>
  <c r="L266" i="4"/>
  <c r="I269" i="4"/>
  <c r="J269" i="4"/>
  <c r="K269" i="4"/>
  <c r="L269" i="4"/>
  <c r="I272" i="4"/>
  <c r="I273" i="4"/>
  <c r="J273" i="4"/>
  <c r="J272" i="4" s="1"/>
  <c r="K273" i="4"/>
  <c r="K272" i="4" s="1"/>
  <c r="L273" i="4"/>
  <c r="L272" i="4" s="1"/>
  <c r="J276" i="4"/>
  <c r="K276" i="4"/>
  <c r="I277" i="4"/>
  <c r="I276" i="4" s="1"/>
  <c r="J277" i="4"/>
  <c r="K277" i="4"/>
  <c r="L277" i="4"/>
  <c r="L276" i="4" s="1"/>
  <c r="K280" i="4"/>
  <c r="I281" i="4"/>
  <c r="I280" i="4" s="1"/>
  <c r="J281" i="4"/>
  <c r="J280" i="4" s="1"/>
  <c r="K281" i="4"/>
  <c r="L281" i="4"/>
  <c r="L280" i="4" s="1"/>
  <c r="I284" i="4"/>
  <c r="I285" i="4"/>
  <c r="J285" i="4"/>
  <c r="J284" i="4" s="1"/>
  <c r="K285" i="4"/>
  <c r="K284" i="4" s="1"/>
  <c r="L285" i="4"/>
  <c r="L284" i="4" s="1"/>
  <c r="I287" i="4"/>
  <c r="J287" i="4"/>
  <c r="I288" i="4"/>
  <c r="J288" i="4"/>
  <c r="K288" i="4"/>
  <c r="K287" i="4" s="1"/>
  <c r="L288" i="4"/>
  <c r="L287" i="4" s="1"/>
  <c r="J290" i="4"/>
  <c r="K290" i="4"/>
  <c r="I291" i="4"/>
  <c r="I290" i="4" s="1"/>
  <c r="J291" i="4"/>
  <c r="K291" i="4"/>
  <c r="L291" i="4"/>
  <c r="L290" i="4" s="1"/>
  <c r="I296" i="4"/>
  <c r="J296" i="4"/>
  <c r="J295" i="4" s="1"/>
  <c r="I297" i="4"/>
  <c r="J297" i="4"/>
  <c r="K297" i="4"/>
  <c r="K296" i="4" s="1"/>
  <c r="L297" i="4"/>
  <c r="L296" i="4" s="1"/>
  <c r="I299" i="4"/>
  <c r="J299" i="4"/>
  <c r="K299" i="4"/>
  <c r="L299" i="4"/>
  <c r="I302" i="4"/>
  <c r="J302" i="4"/>
  <c r="K302" i="4"/>
  <c r="L302" i="4"/>
  <c r="J305" i="4"/>
  <c r="K305" i="4"/>
  <c r="I306" i="4"/>
  <c r="I305" i="4" s="1"/>
  <c r="J306" i="4"/>
  <c r="K306" i="4"/>
  <c r="L306" i="4"/>
  <c r="L305" i="4" s="1"/>
  <c r="K309" i="4"/>
  <c r="I310" i="4"/>
  <c r="I309" i="4" s="1"/>
  <c r="J310" i="4"/>
  <c r="J309" i="4" s="1"/>
  <c r="K310" i="4"/>
  <c r="L310" i="4"/>
  <c r="L309" i="4" s="1"/>
  <c r="I313" i="4"/>
  <c r="I314" i="4"/>
  <c r="J314" i="4"/>
  <c r="J313" i="4" s="1"/>
  <c r="K314" i="4"/>
  <c r="K313" i="4" s="1"/>
  <c r="L314" i="4"/>
  <c r="L313" i="4" s="1"/>
  <c r="I317" i="4"/>
  <c r="J317" i="4"/>
  <c r="I318" i="4"/>
  <c r="J318" i="4"/>
  <c r="K318" i="4"/>
  <c r="K317" i="4" s="1"/>
  <c r="L318" i="4"/>
  <c r="L317" i="4" s="1"/>
  <c r="J320" i="4"/>
  <c r="K320" i="4"/>
  <c r="I321" i="4"/>
  <c r="I320" i="4" s="1"/>
  <c r="J321" i="4"/>
  <c r="K321" i="4"/>
  <c r="L321" i="4"/>
  <c r="L320" i="4" s="1"/>
  <c r="K323" i="4"/>
  <c r="I324" i="4"/>
  <c r="I323" i="4" s="1"/>
  <c r="J324" i="4"/>
  <c r="J323" i="4" s="1"/>
  <c r="K324" i="4"/>
  <c r="L324" i="4"/>
  <c r="L323" i="4" s="1"/>
  <c r="I328" i="4"/>
  <c r="J328" i="4"/>
  <c r="I329" i="4"/>
  <c r="J329" i="4"/>
  <c r="K329" i="4"/>
  <c r="K328" i="4" s="1"/>
  <c r="L329" i="4"/>
  <c r="L328" i="4" s="1"/>
  <c r="I331" i="4"/>
  <c r="J331" i="4"/>
  <c r="K331" i="4"/>
  <c r="L331" i="4"/>
  <c r="I334" i="4"/>
  <c r="J334" i="4"/>
  <c r="K334" i="4"/>
  <c r="L334" i="4"/>
  <c r="J337" i="4"/>
  <c r="K337" i="4"/>
  <c r="I338" i="4"/>
  <c r="I337" i="4" s="1"/>
  <c r="J338" i="4"/>
  <c r="K338" i="4"/>
  <c r="L338" i="4"/>
  <c r="L337" i="4" s="1"/>
  <c r="K341" i="4"/>
  <c r="I342" i="4"/>
  <c r="I341" i="4" s="1"/>
  <c r="J342" i="4"/>
  <c r="J341" i="4" s="1"/>
  <c r="K342" i="4"/>
  <c r="L342" i="4"/>
  <c r="L341" i="4" s="1"/>
  <c r="I345" i="4"/>
  <c r="I346" i="4"/>
  <c r="J346" i="4"/>
  <c r="J345" i="4" s="1"/>
  <c r="K346" i="4"/>
  <c r="K345" i="4" s="1"/>
  <c r="L346" i="4"/>
  <c r="L345" i="4" s="1"/>
  <c r="I349" i="4"/>
  <c r="J349" i="4"/>
  <c r="I350" i="4"/>
  <c r="J350" i="4"/>
  <c r="K350" i="4"/>
  <c r="K349" i="4" s="1"/>
  <c r="L350" i="4"/>
  <c r="L349" i="4" s="1"/>
  <c r="J352" i="4"/>
  <c r="K352" i="4"/>
  <c r="I353" i="4"/>
  <c r="I352" i="4" s="1"/>
  <c r="J353" i="4"/>
  <c r="K353" i="4"/>
  <c r="L353" i="4"/>
  <c r="L352" i="4" s="1"/>
  <c r="K355" i="4"/>
  <c r="I356" i="4"/>
  <c r="I355" i="4" s="1"/>
  <c r="J356" i="4"/>
  <c r="J355" i="4" s="1"/>
  <c r="K356" i="4"/>
  <c r="L356" i="4"/>
  <c r="L35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6" i="3"/>
  <c r="J36" i="3"/>
  <c r="K36" i="3"/>
  <c r="L36" i="3"/>
  <c r="I40" i="3"/>
  <c r="I39" i="3" s="1"/>
  <c r="I38" i="3" s="1"/>
  <c r="J40" i="3"/>
  <c r="J39" i="3" s="1"/>
  <c r="J38" i="3" s="1"/>
  <c r="K40" i="3"/>
  <c r="K39" i="3" s="1"/>
  <c r="K38" i="3" s="1"/>
  <c r="L40" i="3"/>
  <c r="L39" i="3" s="1"/>
  <c r="L38" i="3" s="1"/>
  <c r="I45" i="3"/>
  <c r="I44" i="3" s="1"/>
  <c r="I43" i="3" s="1"/>
  <c r="I42" i="3" s="1"/>
  <c r="J45" i="3"/>
  <c r="J44" i="3" s="1"/>
  <c r="J43" i="3" s="1"/>
  <c r="J42" i="3" s="1"/>
  <c r="K45" i="3"/>
  <c r="K44" i="3" s="1"/>
  <c r="K43" i="3" s="1"/>
  <c r="K42" i="3" s="1"/>
  <c r="L45" i="3"/>
  <c r="L44" i="3" s="1"/>
  <c r="L43" i="3" s="1"/>
  <c r="L42" i="3" s="1"/>
  <c r="I64" i="3"/>
  <c r="I63" i="3" s="1"/>
  <c r="J64" i="3"/>
  <c r="J63" i="3" s="1"/>
  <c r="K64" i="3"/>
  <c r="K63" i="3" s="1"/>
  <c r="L64" i="3"/>
  <c r="L63" i="3" s="1"/>
  <c r="L62" i="3" s="1"/>
  <c r="L61" i="3" s="1"/>
  <c r="I69" i="3"/>
  <c r="I68" i="3" s="1"/>
  <c r="J69" i="3"/>
  <c r="J68" i="3" s="1"/>
  <c r="K69" i="3"/>
  <c r="K68" i="3" s="1"/>
  <c r="L69" i="3"/>
  <c r="L68" i="3" s="1"/>
  <c r="I74" i="3"/>
  <c r="I73" i="3" s="1"/>
  <c r="J74" i="3"/>
  <c r="J73" i="3" s="1"/>
  <c r="K74" i="3"/>
  <c r="K73" i="3" s="1"/>
  <c r="L74" i="3"/>
  <c r="L73" i="3" s="1"/>
  <c r="I80" i="3"/>
  <c r="I79" i="3" s="1"/>
  <c r="I78" i="3" s="1"/>
  <c r="J80" i="3"/>
  <c r="J79" i="3" s="1"/>
  <c r="J78" i="3" s="1"/>
  <c r="K80" i="3"/>
  <c r="K79" i="3" s="1"/>
  <c r="K78" i="3" s="1"/>
  <c r="L80" i="3"/>
  <c r="L79" i="3" s="1"/>
  <c r="L78" i="3" s="1"/>
  <c r="I85" i="3"/>
  <c r="I84" i="3" s="1"/>
  <c r="I83" i="3" s="1"/>
  <c r="I82" i="3" s="1"/>
  <c r="J85" i="3"/>
  <c r="J84" i="3" s="1"/>
  <c r="J83" i="3" s="1"/>
  <c r="J82" i="3" s="1"/>
  <c r="K85" i="3"/>
  <c r="K84" i="3" s="1"/>
  <c r="K83" i="3" s="1"/>
  <c r="K82" i="3" s="1"/>
  <c r="L85" i="3"/>
  <c r="L84" i="3" s="1"/>
  <c r="L83" i="3" s="1"/>
  <c r="L82" i="3" s="1"/>
  <c r="I92" i="3"/>
  <c r="I91" i="3" s="1"/>
  <c r="I90" i="3" s="1"/>
  <c r="J92" i="3"/>
  <c r="J91" i="3" s="1"/>
  <c r="J90" i="3" s="1"/>
  <c r="K92" i="3"/>
  <c r="K91" i="3" s="1"/>
  <c r="K90" i="3" s="1"/>
  <c r="L92" i="3"/>
  <c r="L91" i="3" s="1"/>
  <c r="L90" i="3" s="1"/>
  <c r="I97" i="3"/>
  <c r="I96" i="3" s="1"/>
  <c r="I95" i="3" s="1"/>
  <c r="J97" i="3"/>
  <c r="J96" i="3" s="1"/>
  <c r="J95" i="3" s="1"/>
  <c r="K97" i="3"/>
  <c r="K96" i="3" s="1"/>
  <c r="K95" i="3" s="1"/>
  <c r="L97" i="3"/>
  <c r="L96" i="3" s="1"/>
  <c r="L95" i="3" s="1"/>
  <c r="I102" i="3"/>
  <c r="I101" i="3" s="1"/>
  <c r="I100" i="3" s="1"/>
  <c r="J102" i="3"/>
  <c r="J101" i="3" s="1"/>
  <c r="J100" i="3" s="1"/>
  <c r="K102" i="3"/>
  <c r="K101" i="3" s="1"/>
  <c r="K100" i="3" s="1"/>
  <c r="L102" i="3"/>
  <c r="L101" i="3" s="1"/>
  <c r="L100" i="3" s="1"/>
  <c r="I106" i="3"/>
  <c r="I105" i="3" s="1"/>
  <c r="J106" i="3"/>
  <c r="J105" i="3" s="1"/>
  <c r="K106" i="3"/>
  <c r="K105" i="3" s="1"/>
  <c r="L106" i="3"/>
  <c r="L105" i="3" s="1"/>
  <c r="I112" i="3"/>
  <c r="I111" i="3" s="1"/>
  <c r="I110" i="3" s="1"/>
  <c r="J112" i="3"/>
  <c r="J111" i="3" s="1"/>
  <c r="J110" i="3" s="1"/>
  <c r="K112" i="3"/>
  <c r="K111" i="3" s="1"/>
  <c r="K110" i="3" s="1"/>
  <c r="L112" i="3"/>
  <c r="L111" i="3" s="1"/>
  <c r="L110" i="3" s="1"/>
  <c r="I117" i="3"/>
  <c r="I116" i="3" s="1"/>
  <c r="I115" i="3" s="1"/>
  <c r="J117" i="3"/>
  <c r="J116" i="3" s="1"/>
  <c r="J115" i="3" s="1"/>
  <c r="K117" i="3"/>
  <c r="K116" i="3" s="1"/>
  <c r="K115" i="3" s="1"/>
  <c r="L117" i="3"/>
  <c r="L116" i="3" s="1"/>
  <c r="L115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4" i="3"/>
  <c r="I133" i="3" s="1"/>
  <c r="I132" i="3" s="1"/>
  <c r="J134" i="3"/>
  <c r="J133" i="3" s="1"/>
  <c r="J132" i="3" s="1"/>
  <c r="K134" i="3"/>
  <c r="K133" i="3" s="1"/>
  <c r="K132" i="3" s="1"/>
  <c r="L134" i="3"/>
  <c r="L133" i="3" s="1"/>
  <c r="L132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3" i="3"/>
  <c r="I142" i="3" s="1"/>
  <c r="J143" i="3"/>
  <c r="J142" i="3" s="1"/>
  <c r="K143" i="3"/>
  <c r="K142" i="3" s="1"/>
  <c r="L143" i="3"/>
  <c r="L142" i="3" s="1"/>
  <c r="I147" i="3"/>
  <c r="I146" i="3" s="1"/>
  <c r="I145" i="3" s="1"/>
  <c r="J147" i="3"/>
  <c r="J146" i="3" s="1"/>
  <c r="J145" i="3" s="1"/>
  <c r="K147" i="3"/>
  <c r="K146" i="3" s="1"/>
  <c r="K145" i="3" s="1"/>
  <c r="L147" i="3"/>
  <c r="L146" i="3" s="1"/>
  <c r="L145" i="3" s="1"/>
  <c r="I153" i="3"/>
  <c r="I152" i="3" s="1"/>
  <c r="I151" i="3" s="1"/>
  <c r="I150" i="3" s="1"/>
  <c r="J153" i="3"/>
  <c r="J152" i="3" s="1"/>
  <c r="J151" i="3" s="1"/>
  <c r="J150" i="3" s="1"/>
  <c r="K153" i="3"/>
  <c r="K152" i="3" s="1"/>
  <c r="L153" i="3"/>
  <c r="L152" i="3" s="1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I161" i="3" s="1"/>
  <c r="J163" i="3"/>
  <c r="J162" i="3" s="1"/>
  <c r="J161" i="3" s="1"/>
  <c r="J160" i="3" s="1"/>
  <c r="K163" i="3"/>
  <c r="K162" i="3" s="1"/>
  <c r="K161" i="3" s="1"/>
  <c r="L163" i="3"/>
  <c r="L162" i="3" s="1"/>
  <c r="L161" i="3" s="1"/>
  <c r="I167" i="3"/>
  <c r="I166" i="3" s="1"/>
  <c r="I165" i="3" s="1"/>
  <c r="J167" i="3"/>
  <c r="J166" i="3" s="1"/>
  <c r="J165" i="3" s="1"/>
  <c r="K167" i="3"/>
  <c r="K166" i="3" s="1"/>
  <c r="L167" i="3"/>
  <c r="L166" i="3" s="1"/>
  <c r="I172" i="3"/>
  <c r="I171" i="3" s="1"/>
  <c r="J172" i="3"/>
  <c r="J171" i="3" s="1"/>
  <c r="K172" i="3"/>
  <c r="K171" i="3" s="1"/>
  <c r="L172" i="3"/>
  <c r="L171" i="3" s="1"/>
  <c r="I180" i="3"/>
  <c r="I179" i="3" s="1"/>
  <c r="J180" i="3"/>
  <c r="J179" i="3" s="1"/>
  <c r="K180" i="3"/>
  <c r="K179" i="3" s="1"/>
  <c r="L180" i="3"/>
  <c r="L179" i="3" s="1"/>
  <c r="L178" i="3" s="1"/>
  <c r="L177" i="3" s="1"/>
  <c r="I183" i="3"/>
  <c r="I182" i="3" s="1"/>
  <c r="J183" i="3"/>
  <c r="J182" i="3" s="1"/>
  <c r="K183" i="3"/>
  <c r="K182" i="3" s="1"/>
  <c r="L183" i="3"/>
  <c r="L182" i="3" s="1"/>
  <c r="I188" i="3"/>
  <c r="I187" i="3" s="1"/>
  <c r="J188" i="3"/>
  <c r="J187" i="3" s="1"/>
  <c r="K188" i="3"/>
  <c r="K187" i="3" s="1"/>
  <c r="L188" i="3"/>
  <c r="L187" i="3" s="1"/>
  <c r="I193" i="3"/>
  <c r="I192" i="3" s="1"/>
  <c r="J193" i="3"/>
  <c r="J192" i="3" s="1"/>
  <c r="K193" i="3"/>
  <c r="K192" i="3" s="1"/>
  <c r="L193" i="3"/>
  <c r="L192" i="3" s="1"/>
  <c r="I198" i="3"/>
  <c r="I197" i="3" s="1"/>
  <c r="J198" i="3"/>
  <c r="J197" i="3" s="1"/>
  <c r="K198" i="3"/>
  <c r="K197" i="3" s="1"/>
  <c r="L198" i="3"/>
  <c r="L197" i="3" s="1"/>
  <c r="I202" i="3"/>
  <c r="I201" i="3" s="1"/>
  <c r="I200" i="3" s="1"/>
  <c r="J202" i="3"/>
  <c r="J201" i="3" s="1"/>
  <c r="J200" i="3" s="1"/>
  <c r="K202" i="3"/>
  <c r="K201" i="3" s="1"/>
  <c r="K200" i="3" s="1"/>
  <c r="L202" i="3"/>
  <c r="L201" i="3" s="1"/>
  <c r="L200" i="3" s="1"/>
  <c r="I209" i="3"/>
  <c r="I208" i="3" s="1"/>
  <c r="J209" i="3"/>
  <c r="J208" i="3" s="1"/>
  <c r="K209" i="3"/>
  <c r="K208" i="3" s="1"/>
  <c r="L209" i="3"/>
  <c r="L208" i="3" s="1"/>
  <c r="L207" i="3" s="1"/>
  <c r="I212" i="3"/>
  <c r="I211" i="3" s="1"/>
  <c r="J212" i="3"/>
  <c r="J211" i="3" s="1"/>
  <c r="K212" i="3"/>
  <c r="K211" i="3" s="1"/>
  <c r="L212" i="3"/>
  <c r="L211" i="3" s="1"/>
  <c r="I221" i="3"/>
  <c r="I220" i="3" s="1"/>
  <c r="I219" i="3" s="1"/>
  <c r="J221" i="3"/>
  <c r="J220" i="3" s="1"/>
  <c r="J219" i="3" s="1"/>
  <c r="K221" i="3"/>
  <c r="K220" i="3" s="1"/>
  <c r="K219" i="3" s="1"/>
  <c r="L221" i="3"/>
  <c r="L220" i="3" s="1"/>
  <c r="L219" i="3" s="1"/>
  <c r="I225" i="3"/>
  <c r="I224" i="3" s="1"/>
  <c r="I223" i="3" s="1"/>
  <c r="J225" i="3"/>
  <c r="J224" i="3" s="1"/>
  <c r="J223" i="3" s="1"/>
  <c r="K225" i="3"/>
  <c r="K224" i="3" s="1"/>
  <c r="K223" i="3" s="1"/>
  <c r="L225" i="3"/>
  <c r="L224" i="3" s="1"/>
  <c r="L223" i="3" s="1"/>
  <c r="I232" i="3"/>
  <c r="I231" i="3" s="1"/>
  <c r="J232" i="3"/>
  <c r="J231" i="3" s="1"/>
  <c r="K232" i="3"/>
  <c r="K231" i="3" s="1"/>
  <c r="L232" i="3"/>
  <c r="L231" i="3" s="1"/>
  <c r="L230" i="3" s="1"/>
  <c r="I234" i="3"/>
  <c r="J234" i="3"/>
  <c r="K234" i="3"/>
  <c r="L234" i="3"/>
  <c r="I237" i="3"/>
  <c r="J237" i="3"/>
  <c r="K237" i="3"/>
  <c r="L237" i="3"/>
  <c r="I241" i="3"/>
  <c r="I240" i="3" s="1"/>
  <c r="J241" i="3"/>
  <c r="J240" i="3" s="1"/>
  <c r="K241" i="3"/>
  <c r="K240" i="3" s="1"/>
  <c r="L241" i="3"/>
  <c r="L240" i="3" s="1"/>
  <c r="J244" i="3"/>
  <c r="L244" i="3"/>
  <c r="I245" i="3"/>
  <c r="I244" i="3" s="1"/>
  <c r="J245" i="3"/>
  <c r="K245" i="3"/>
  <c r="K244" i="3" s="1"/>
  <c r="L245" i="3"/>
  <c r="I249" i="3"/>
  <c r="I248" i="3" s="1"/>
  <c r="J249" i="3"/>
  <c r="J248" i="3" s="1"/>
  <c r="K249" i="3"/>
  <c r="K248" i="3" s="1"/>
  <c r="L249" i="3"/>
  <c r="L248" i="3" s="1"/>
  <c r="I253" i="3"/>
  <c r="I252" i="3" s="1"/>
  <c r="J253" i="3"/>
  <c r="J252" i="3" s="1"/>
  <c r="K253" i="3"/>
  <c r="K252" i="3" s="1"/>
  <c r="L253" i="3"/>
  <c r="L252" i="3" s="1"/>
  <c r="I256" i="3"/>
  <c r="I255" i="3" s="1"/>
  <c r="J256" i="3"/>
  <c r="J255" i="3" s="1"/>
  <c r="K256" i="3"/>
  <c r="K255" i="3" s="1"/>
  <c r="L256" i="3"/>
  <c r="L255" i="3" s="1"/>
  <c r="J258" i="3"/>
  <c r="I259" i="3"/>
  <c r="I258" i="3" s="1"/>
  <c r="J259" i="3"/>
  <c r="K259" i="3"/>
  <c r="K258" i="3" s="1"/>
  <c r="L259" i="3"/>
  <c r="L258" i="3" s="1"/>
  <c r="I264" i="3"/>
  <c r="I263" i="3" s="1"/>
  <c r="J264" i="3"/>
  <c r="J263" i="3" s="1"/>
  <c r="K264" i="3"/>
  <c r="K263" i="3" s="1"/>
  <c r="K262" i="3" s="1"/>
  <c r="L264" i="3"/>
  <c r="L263" i="3" s="1"/>
  <c r="I266" i="3"/>
  <c r="J266" i="3"/>
  <c r="K266" i="3"/>
  <c r="L266" i="3"/>
  <c r="I269" i="3"/>
  <c r="J269" i="3"/>
  <c r="K269" i="3"/>
  <c r="L269" i="3"/>
  <c r="I273" i="3"/>
  <c r="I272" i="3" s="1"/>
  <c r="J273" i="3"/>
  <c r="J272" i="3" s="1"/>
  <c r="K273" i="3"/>
  <c r="K272" i="3" s="1"/>
  <c r="L273" i="3"/>
  <c r="L272" i="3" s="1"/>
  <c r="I277" i="3"/>
  <c r="I276" i="3" s="1"/>
  <c r="J277" i="3"/>
  <c r="J276" i="3" s="1"/>
  <c r="J262" i="3" s="1"/>
  <c r="K277" i="3"/>
  <c r="K276" i="3" s="1"/>
  <c r="L277" i="3"/>
  <c r="L276" i="3" s="1"/>
  <c r="I280" i="3"/>
  <c r="I281" i="3"/>
  <c r="J281" i="3"/>
  <c r="J280" i="3" s="1"/>
  <c r="K281" i="3"/>
  <c r="K280" i="3" s="1"/>
  <c r="L281" i="3"/>
  <c r="L280" i="3" s="1"/>
  <c r="I285" i="3"/>
  <c r="I284" i="3" s="1"/>
  <c r="J285" i="3"/>
  <c r="J284" i="3" s="1"/>
  <c r="K285" i="3"/>
  <c r="K284" i="3" s="1"/>
  <c r="L285" i="3"/>
  <c r="L284" i="3" s="1"/>
  <c r="I287" i="3"/>
  <c r="I288" i="3"/>
  <c r="J288" i="3"/>
  <c r="J287" i="3" s="1"/>
  <c r="K288" i="3"/>
  <c r="K287" i="3" s="1"/>
  <c r="L288" i="3"/>
  <c r="L287" i="3" s="1"/>
  <c r="I291" i="3"/>
  <c r="I290" i="3" s="1"/>
  <c r="J291" i="3"/>
  <c r="J290" i="3" s="1"/>
  <c r="K291" i="3"/>
  <c r="K290" i="3" s="1"/>
  <c r="L291" i="3"/>
  <c r="L290" i="3" s="1"/>
  <c r="I296" i="3"/>
  <c r="I297" i="3"/>
  <c r="J297" i="3"/>
  <c r="J296" i="3" s="1"/>
  <c r="K297" i="3"/>
  <c r="K296" i="3" s="1"/>
  <c r="L297" i="3"/>
  <c r="L296" i="3" s="1"/>
  <c r="I299" i="3"/>
  <c r="J299" i="3"/>
  <c r="K299" i="3"/>
  <c r="L299" i="3"/>
  <c r="I302" i="3"/>
  <c r="J302" i="3"/>
  <c r="K302" i="3"/>
  <c r="L302" i="3"/>
  <c r="I306" i="3"/>
  <c r="I305" i="3" s="1"/>
  <c r="J306" i="3"/>
  <c r="J305" i="3" s="1"/>
  <c r="K306" i="3"/>
  <c r="K305" i="3" s="1"/>
  <c r="L306" i="3"/>
  <c r="L305" i="3" s="1"/>
  <c r="I309" i="3"/>
  <c r="I310" i="3"/>
  <c r="J310" i="3"/>
  <c r="J309" i="3" s="1"/>
  <c r="K310" i="3"/>
  <c r="K309" i="3" s="1"/>
  <c r="L310" i="3"/>
  <c r="L309" i="3" s="1"/>
  <c r="I314" i="3"/>
  <c r="I313" i="3" s="1"/>
  <c r="J314" i="3"/>
  <c r="J313" i="3" s="1"/>
  <c r="K314" i="3"/>
  <c r="K313" i="3" s="1"/>
  <c r="L314" i="3"/>
  <c r="L313" i="3" s="1"/>
  <c r="I317" i="3"/>
  <c r="I318" i="3"/>
  <c r="J318" i="3"/>
  <c r="J317" i="3" s="1"/>
  <c r="K318" i="3"/>
  <c r="K317" i="3" s="1"/>
  <c r="L318" i="3"/>
  <c r="L317" i="3" s="1"/>
  <c r="I321" i="3"/>
  <c r="I320" i="3" s="1"/>
  <c r="J321" i="3"/>
  <c r="J320" i="3" s="1"/>
  <c r="K321" i="3"/>
  <c r="K320" i="3" s="1"/>
  <c r="L321" i="3"/>
  <c r="L320" i="3" s="1"/>
  <c r="I323" i="3"/>
  <c r="I324" i="3"/>
  <c r="J324" i="3"/>
  <c r="J323" i="3" s="1"/>
  <c r="K324" i="3"/>
  <c r="K323" i="3" s="1"/>
  <c r="L324" i="3"/>
  <c r="L323" i="3" s="1"/>
  <c r="I328" i="3"/>
  <c r="I329" i="3"/>
  <c r="J329" i="3"/>
  <c r="J328" i="3" s="1"/>
  <c r="K329" i="3"/>
  <c r="K328" i="3" s="1"/>
  <c r="L329" i="3"/>
  <c r="L328" i="3" s="1"/>
  <c r="I331" i="3"/>
  <c r="J331" i="3"/>
  <c r="K331" i="3"/>
  <c r="L331" i="3"/>
  <c r="I334" i="3"/>
  <c r="J334" i="3"/>
  <c r="K334" i="3"/>
  <c r="L334" i="3"/>
  <c r="I338" i="3"/>
  <c r="I337" i="3" s="1"/>
  <c r="J338" i="3"/>
  <c r="J337" i="3" s="1"/>
  <c r="K338" i="3"/>
  <c r="K337" i="3" s="1"/>
  <c r="L338" i="3"/>
  <c r="L337" i="3" s="1"/>
  <c r="I341" i="3"/>
  <c r="I342" i="3"/>
  <c r="J342" i="3"/>
  <c r="J341" i="3" s="1"/>
  <c r="K342" i="3"/>
  <c r="K341" i="3" s="1"/>
  <c r="L342" i="3"/>
  <c r="L341" i="3" s="1"/>
  <c r="I346" i="3"/>
  <c r="I345" i="3" s="1"/>
  <c r="J346" i="3"/>
  <c r="J345" i="3" s="1"/>
  <c r="K346" i="3"/>
  <c r="K345" i="3" s="1"/>
  <c r="L346" i="3"/>
  <c r="L345" i="3" s="1"/>
  <c r="I349" i="3"/>
  <c r="I350" i="3"/>
  <c r="J350" i="3"/>
  <c r="J349" i="3" s="1"/>
  <c r="K350" i="3"/>
  <c r="K349" i="3" s="1"/>
  <c r="L350" i="3"/>
  <c r="L349" i="3" s="1"/>
  <c r="I353" i="3"/>
  <c r="I352" i="3" s="1"/>
  <c r="J353" i="3"/>
  <c r="J352" i="3" s="1"/>
  <c r="K353" i="3"/>
  <c r="K352" i="3" s="1"/>
  <c r="L353" i="3"/>
  <c r="L352" i="3" s="1"/>
  <c r="I355" i="3"/>
  <c r="I356" i="3"/>
  <c r="J356" i="3"/>
  <c r="J355" i="3" s="1"/>
  <c r="K356" i="3"/>
  <c r="K355" i="3" s="1"/>
  <c r="L356" i="3"/>
  <c r="L355" i="3" s="1"/>
  <c r="I34" i="2"/>
  <c r="I33" i="2" s="1"/>
  <c r="I32" i="2" s="1"/>
  <c r="J34" i="2"/>
  <c r="J33" i="2" s="1"/>
  <c r="J32" i="2" s="1"/>
  <c r="K34" i="2"/>
  <c r="K33" i="2" s="1"/>
  <c r="K32" i="2" s="1"/>
  <c r="K31" i="2" s="1"/>
  <c r="L34" i="2"/>
  <c r="L33" i="2" s="1"/>
  <c r="L32" i="2" s="1"/>
  <c r="L31" i="2" s="1"/>
  <c r="I36" i="2"/>
  <c r="J36" i="2"/>
  <c r="K36" i="2"/>
  <c r="L36" i="2"/>
  <c r="I40" i="2"/>
  <c r="I39" i="2" s="1"/>
  <c r="I38" i="2" s="1"/>
  <c r="J40" i="2"/>
  <c r="J39" i="2" s="1"/>
  <c r="J38" i="2" s="1"/>
  <c r="K40" i="2"/>
  <c r="K39" i="2" s="1"/>
  <c r="K38" i="2" s="1"/>
  <c r="L40" i="2"/>
  <c r="L39" i="2" s="1"/>
  <c r="L38" i="2" s="1"/>
  <c r="I45" i="2"/>
  <c r="I44" i="2" s="1"/>
  <c r="I43" i="2" s="1"/>
  <c r="I42" i="2" s="1"/>
  <c r="J45" i="2"/>
  <c r="J44" i="2" s="1"/>
  <c r="J43" i="2" s="1"/>
  <c r="J42" i="2" s="1"/>
  <c r="K45" i="2"/>
  <c r="K44" i="2" s="1"/>
  <c r="K43" i="2" s="1"/>
  <c r="K42" i="2" s="1"/>
  <c r="L45" i="2"/>
  <c r="L44" i="2" s="1"/>
  <c r="L43" i="2" s="1"/>
  <c r="L42" i="2" s="1"/>
  <c r="I64" i="2"/>
  <c r="I63" i="2" s="1"/>
  <c r="J64" i="2"/>
  <c r="J63" i="2" s="1"/>
  <c r="K64" i="2"/>
  <c r="K63" i="2" s="1"/>
  <c r="L64" i="2"/>
  <c r="L63" i="2" s="1"/>
  <c r="I69" i="2"/>
  <c r="I68" i="2" s="1"/>
  <c r="J69" i="2"/>
  <c r="J68" i="2" s="1"/>
  <c r="K69" i="2"/>
  <c r="K68" i="2" s="1"/>
  <c r="L69" i="2"/>
  <c r="L68" i="2" s="1"/>
  <c r="I74" i="2"/>
  <c r="I73" i="2" s="1"/>
  <c r="J74" i="2"/>
  <c r="J73" i="2" s="1"/>
  <c r="K74" i="2"/>
  <c r="K73" i="2" s="1"/>
  <c r="L74" i="2"/>
  <c r="L73" i="2" s="1"/>
  <c r="I80" i="2"/>
  <c r="I79" i="2" s="1"/>
  <c r="I78" i="2" s="1"/>
  <c r="J80" i="2"/>
  <c r="J79" i="2" s="1"/>
  <c r="J78" i="2" s="1"/>
  <c r="K80" i="2"/>
  <c r="K79" i="2" s="1"/>
  <c r="K78" i="2" s="1"/>
  <c r="L80" i="2"/>
  <c r="L79" i="2" s="1"/>
  <c r="L78" i="2" s="1"/>
  <c r="I85" i="2"/>
  <c r="I84" i="2" s="1"/>
  <c r="I83" i="2" s="1"/>
  <c r="I82" i="2" s="1"/>
  <c r="J85" i="2"/>
  <c r="J84" i="2" s="1"/>
  <c r="J83" i="2" s="1"/>
  <c r="J82" i="2" s="1"/>
  <c r="K85" i="2"/>
  <c r="K84" i="2" s="1"/>
  <c r="K83" i="2" s="1"/>
  <c r="K82" i="2" s="1"/>
  <c r="L85" i="2"/>
  <c r="L84" i="2" s="1"/>
  <c r="L83" i="2" s="1"/>
  <c r="L82" i="2" s="1"/>
  <c r="I92" i="2"/>
  <c r="I91" i="2" s="1"/>
  <c r="I90" i="2" s="1"/>
  <c r="J92" i="2"/>
  <c r="J91" i="2" s="1"/>
  <c r="J90" i="2" s="1"/>
  <c r="K92" i="2"/>
  <c r="K91" i="2" s="1"/>
  <c r="K90" i="2" s="1"/>
  <c r="L92" i="2"/>
  <c r="L91" i="2" s="1"/>
  <c r="L90" i="2" s="1"/>
  <c r="I97" i="2"/>
  <c r="I96" i="2" s="1"/>
  <c r="I95" i="2" s="1"/>
  <c r="J97" i="2"/>
  <c r="J96" i="2" s="1"/>
  <c r="J95" i="2" s="1"/>
  <c r="K97" i="2"/>
  <c r="K96" i="2" s="1"/>
  <c r="K95" i="2" s="1"/>
  <c r="L97" i="2"/>
  <c r="L96" i="2" s="1"/>
  <c r="L95" i="2" s="1"/>
  <c r="I102" i="2"/>
  <c r="I101" i="2" s="1"/>
  <c r="I100" i="2" s="1"/>
  <c r="J102" i="2"/>
  <c r="J101" i="2" s="1"/>
  <c r="J100" i="2" s="1"/>
  <c r="K102" i="2"/>
  <c r="K101" i="2" s="1"/>
  <c r="K100" i="2" s="1"/>
  <c r="L102" i="2"/>
  <c r="L101" i="2" s="1"/>
  <c r="L100" i="2" s="1"/>
  <c r="I106" i="2"/>
  <c r="I105" i="2" s="1"/>
  <c r="J106" i="2"/>
  <c r="J105" i="2" s="1"/>
  <c r="K106" i="2"/>
  <c r="K105" i="2" s="1"/>
  <c r="L106" i="2"/>
  <c r="L105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4" i="2"/>
  <c r="I133" i="2" s="1"/>
  <c r="I132" i="2" s="1"/>
  <c r="J134" i="2"/>
  <c r="J133" i="2" s="1"/>
  <c r="J132" i="2" s="1"/>
  <c r="K134" i="2"/>
  <c r="K133" i="2" s="1"/>
  <c r="K132" i="2" s="1"/>
  <c r="K131" i="2" s="1"/>
  <c r="L134" i="2"/>
  <c r="L133" i="2" s="1"/>
  <c r="L132" i="2" s="1"/>
  <c r="I139" i="2"/>
  <c r="I138" i="2" s="1"/>
  <c r="I137" i="2" s="1"/>
  <c r="J139" i="2"/>
  <c r="J138" i="2" s="1"/>
  <c r="J137" i="2" s="1"/>
  <c r="K139" i="2"/>
  <c r="K138" i="2" s="1"/>
  <c r="K137" i="2" s="1"/>
  <c r="L139" i="2"/>
  <c r="L138" i="2" s="1"/>
  <c r="L137" i="2" s="1"/>
  <c r="I143" i="2"/>
  <c r="I142" i="2" s="1"/>
  <c r="J143" i="2"/>
  <c r="J142" i="2" s="1"/>
  <c r="K143" i="2"/>
  <c r="K142" i="2" s="1"/>
  <c r="L143" i="2"/>
  <c r="L142" i="2" s="1"/>
  <c r="J146" i="2"/>
  <c r="J145" i="2" s="1"/>
  <c r="I147" i="2"/>
  <c r="I146" i="2" s="1"/>
  <c r="I145" i="2" s="1"/>
  <c r="J147" i="2"/>
  <c r="K147" i="2"/>
  <c r="K146" i="2" s="1"/>
  <c r="K145" i="2" s="1"/>
  <c r="L147" i="2"/>
  <c r="L146" i="2" s="1"/>
  <c r="L145" i="2" s="1"/>
  <c r="J152" i="2"/>
  <c r="J151" i="2" s="1"/>
  <c r="J150" i="2" s="1"/>
  <c r="I153" i="2"/>
  <c r="I152" i="2" s="1"/>
  <c r="J153" i="2"/>
  <c r="K153" i="2"/>
  <c r="K152" i="2" s="1"/>
  <c r="K151" i="2" s="1"/>
  <c r="K150" i="2" s="1"/>
  <c r="L153" i="2"/>
  <c r="L152" i="2" s="1"/>
  <c r="L151" i="2" s="1"/>
  <c r="L150" i="2" s="1"/>
  <c r="J157" i="2"/>
  <c r="I158" i="2"/>
  <c r="I157" i="2" s="1"/>
  <c r="J158" i="2"/>
  <c r="K158" i="2"/>
  <c r="K157" i="2" s="1"/>
  <c r="L158" i="2"/>
  <c r="L157" i="2" s="1"/>
  <c r="J162" i="2"/>
  <c r="J161" i="2" s="1"/>
  <c r="J160" i="2" s="1"/>
  <c r="I163" i="2"/>
  <c r="I162" i="2" s="1"/>
  <c r="I161" i="2" s="1"/>
  <c r="J163" i="2"/>
  <c r="K163" i="2"/>
  <c r="K162" i="2" s="1"/>
  <c r="K161" i="2" s="1"/>
  <c r="L163" i="2"/>
  <c r="L162" i="2" s="1"/>
  <c r="L161" i="2" s="1"/>
  <c r="L160" i="2" s="1"/>
  <c r="J166" i="2"/>
  <c r="J165" i="2" s="1"/>
  <c r="I167" i="2"/>
  <c r="I166" i="2" s="1"/>
  <c r="J167" i="2"/>
  <c r="K167" i="2"/>
  <c r="K166" i="2" s="1"/>
  <c r="K165" i="2" s="1"/>
  <c r="L167" i="2"/>
  <c r="L166" i="2" s="1"/>
  <c r="L165" i="2" s="1"/>
  <c r="J171" i="2"/>
  <c r="I172" i="2"/>
  <c r="I171" i="2" s="1"/>
  <c r="J172" i="2"/>
  <c r="K172" i="2"/>
  <c r="K171" i="2" s="1"/>
  <c r="L172" i="2"/>
  <c r="L171" i="2" s="1"/>
  <c r="J179" i="2"/>
  <c r="I180" i="2"/>
  <c r="I179" i="2" s="1"/>
  <c r="J180" i="2"/>
  <c r="K180" i="2"/>
  <c r="K179" i="2" s="1"/>
  <c r="L180" i="2"/>
  <c r="L179" i="2" s="1"/>
  <c r="J182" i="2"/>
  <c r="J178" i="2" s="1"/>
  <c r="J177" i="2" s="1"/>
  <c r="I183" i="2"/>
  <c r="I182" i="2" s="1"/>
  <c r="J183" i="2"/>
  <c r="K183" i="2"/>
  <c r="K182" i="2" s="1"/>
  <c r="L183" i="2"/>
  <c r="L182" i="2" s="1"/>
  <c r="J187" i="2"/>
  <c r="I188" i="2"/>
  <c r="I187" i="2" s="1"/>
  <c r="J188" i="2"/>
  <c r="K188" i="2"/>
  <c r="K187" i="2" s="1"/>
  <c r="L188" i="2"/>
  <c r="L187" i="2" s="1"/>
  <c r="J192" i="2"/>
  <c r="I193" i="2"/>
  <c r="I192" i="2" s="1"/>
  <c r="J193" i="2"/>
  <c r="K193" i="2"/>
  <c r="K192" i="2" s="1"/>
  <c r="L193" i="2"/>
  <c r="L192" i="2" s="1"/>
  <c r="J197" i="2"/>
  <c r="I198" i="2"/>
  <c r="I197" i="2" s="1"/>
  <c r="J198" i="2"/>
  <c r="K198" i="2"/>
  <c r="K197" i="2" s="1"/>
  <c r="L198" i="2"/>
  <c r="L197" i="2" s="1"/>
  <c r="J200" i="2"/>
  <c r="J201" i="2"/>
  <c r="I202" i="2"/>
  <c r="I201" i="2" s="1"/>
  <c r="I200" i="2" s="1"/>
  <c r="J202" i="2"/>
  <c r="K202" i="2"/>
  <c r="K201" i="2" s="1"/>
  <c r="K200" i="2" s="1"/>
  <c r="L202" i="2"/>
  <c r="L201" i="2" s="1"/>
  <c r="L200" i="2" s="1"/>
  <c r="J208" i="2"/>
  <c r="I209" i="2"/>
  <c r="I208" i="2" s="1"/>
  <c r="I207" i="2" s="1"/>
  <c r="J209" i="2"/>
  <c r="K209" i="2"/>
  <c r="K208" i="2" s="1"/>
  <c r="L209" i="2"/>
  <c r="L208" i="2" s="1"/>
  <c r="L207" i="2" s="1"/>
  <c r="J211" i="2"/>
  <c r="J207" i="2" s="1"/>
  <c r="I212" i="2"/>
  <c r="I211" i="2" s="1"/>
  <c r="J212" i="2"/>
  <c r="K212" i="2"/>
  <c r="K211" i="2" s="1"/>
  <c r="L212" i="2"/>
  <c r="L211" i="2" s="1"/>
  <c r="J220" i="2"/>
  <c r="J219" i="2" s="1"/>
  <c r="I221" i="2"/>
  <c r="I220" i="2" s="1"/>
  <c r="I219" i="2" s="1"/>
  <c r="J221" i="2"/>
  <c r="K221" i="2"/>
  <c r="K220" i="2" s="1"/>
  <c r="K219" i="2" s="1"/>
  <c r="L221" i="2"/>
  <c r="L220" i="2" s="1"/>
  <c r="L219" i="2" s="1"/>
  <c r="J224" i="2"/>
  <c r="J223" i="2" s="1"/>
  <c r="I225" i="2"/>
  <c r="I224" i="2" s="1"/>
  <c r="I223" i="2" s="1"/>
  <c r="J225" i="2"/>
  <c r="K225" i="2"/>
  <c r="K224" i="2" s="1"/>
  <c r="K223" i="2" s="1"/>
  <c r="L225" i="2"/>
  <c r="L224" i="2" s="1"/>
  <c r="L223" i="2" s="1"/>
  <c r="J231" i="2"/>
  <c r="I232" i="2"/>
  <c r="I231" i="2" s="1"/>
  <c r="J232" i="2"/>
  <c r="K232" i="2"/>
  <c r="K231" i="2" s="1"/>
  <c r="L232" i="2"/>
  <c r="L231" i="2" s="1"/>
  <c r="I234" i="2"/>
  <c r="J234" i="2"/>
  <c r="K234" i="2"/>
  <c r="L234" i="2"/>
  <c r="I237" i="2"/>
  <c r="J237" i="2"/>
  <c r="K237" i="2"/>
  <c r="L237" i="2"/>
  <c r="J240" i="2"/>
  <c r="J230" i="2" s="1"/>
  <c r="J229" i="2" s="1"/>
  <c r="I241" i="2"/>
  <c r="I240" i="2" s="1"/>
  <c r="J241" i="2"/>
  <c r="K241" i="2"/>
  <c r="K240" i="2" s="1"/>
  <c r="L241" i="2"/>
  <c r="L240" i="2" s="1"/>
  <c r="J244" i="2"/>
  <c r="I245" i="2"/>
  <c r="I244" i="2" s="1"/>
  <c r="J245" i="2"/>
  <c r="K245" i="2"/>
  <c r="K244" i="2" s="1"/>
  <c r="L245" i="2"/>
  <c r="L244" i="2" s="1"/>
  <c r="J248" i="2"/>
  <c r="I249" i="2"/>
  <c r="I248" i="2" s="1"/>
  <c r="J249" i="2"/>
  <c r="K249" i="2"/>
  <c r="K248" i="2" s="1"/>
  <c r="L249" i="2"/>
  <c r="L248" i="2" s="1"/>
  <c r="J252" i="2"/>
  <c r="I253" i="2"/>
  <c r="I252" i="2" s="1"/>
  <c r="J253" i="2"/>
  <c r="K253" i="2"/>
  <c r="K252" i="2" s="1"/>
  <c r="L253" i="2"/>
  <c r="L252" i="2" s="1"/>
  <c r="J255" i="2"/>
  <c r="I256" i="2"/>
  <c r="I255" i="2" s="1"/>
  <c r="J256" i="2"/>
  <c r="K256" i="2"/>
  <c r="K255" i="2" s="1"/>
  <c r="L256" i="2"/>
  <c r="L255" i="2" s="1"/>
  <c r="J258" i="2"/>
  <c r="I259" i="2"/>
  <c r="I258" i="2" s="1"/>
  <c r="J259" i="2"/>
  <c r="K259" i="2"/>
  <c r="K258" i="2" s="1"/>
  <c r="L259" i="2"/>
  <c r="L258" i="2" s="1"/>
  <c r="J263" i="2"/>
  <c r="I264" i="2"/>
  <c r="I263" i="2" s="1"/>
  <c r="J264" i="2"/>
  <c r="K264" i="2"/>
  <c r="K263" i="2" s="1"/>
  <c r="L264" i="2"/>
  <c r="L263" i="2" s="1"/>
  <c r="I266" i="2"/>
  <c r="J266" i="2"/>
  <c r="K266" i="2"/>
  <c r="L266" i="2"/>
  <c r="I269" i="2"/>
  <c r="J269" i="2"/>
  <c r="K269" i="2"/>
  <c r="L269" i="2"/>
  <c r="J272" i="2"/>
  <c r="J262" i="2" s="1"/>
  <c r="I273" i="2"/>
  <c r="I272" i="2" s="1"/>
  <c r="J273" i="2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1" i="2"/>
  <c r="I280" i="2" s="1"/>
  <c r="J281" i="2"/>
  <c r="J280" i="2" s="1"/>
  <c r="K281" i="2"/>
  <c r="K280" i="2" s="1"/>
  <c r="L281" i="2"/>
  <c r="L280" i="2" s="1"/>
  <c r="I285" i="2"/>
  <c r="I284" i="2" s="1"/>
  <c r="J285" i="2"/>
  <c r="J284" i="2" s="1"/>
  <c r="K285" i="2"/>
  <c r="K284" i="2" s="1"/>
  <c r="L285" i="2"/>
  <c r="L284" i="2" s="1"/>
  <c r="K287" i="2"/>
  <c r="I288" i="2"/>
  <c r="I287" i="2" s="1"/>
  <c r="J288" i="2"/>
  <c r="J287" i="2" s="1"/>
  <c r="K288" i="2"/>
  <c r="L288" i="2"/>
  <c r="L287" i="2" s="1"/>
  <c r="I291" i="2"/>
  <c r="I290" i="2" s="1"/>
  <c r="J291" i="2"/>
  <c r="J290" i="2" s="1"/>
  <c r="K291" i="2"/>
  <c r="K290" i="2" s="1"/>
  <c r="L291" i="2"/>
  <c r="L290" i="2" s="1"/>
  <c r="I297" i="2"/>
  <c r="I296" i="2" s="1"/>
  <c r="I295" i="2" s="1"/>
  <c r="J297" i="2"/>
  <c r="J296" i="2" s="1"/>
  <c r="K297" i="2"/>
  <c r="K296" i="2" s="1"/>
  <c r="L297" i="2"/>
  <c r="L296" i="2" s="1"/>
  <c r="I299" i="2"/>
  <c r="J299" i="2"/>
  <c r="K299" i="2"/>
  <c r="L299" i="2"/>
  <c r="I302" i="2"/>
  <c r="J302" i="2"/>
  <c r="K302" i="2"/>
  <c r="L302" i="2"/>
  <c r="I305" i="2"/>
  <c r="I306" i="2"/>
  <c r="J306" i="2"/>
  <c r="J305" i="2" s="1"/>
  <c r="K306" i="2"/>
  <c r="K305" i="2" s="1"/>
  <c r="L306" i="2"/>
  <c r="L305" i="2" s="1"/>
  <c r="I310" i="2"/>
  <c r="I309" i="2" s="1"/>
  <c r="J310" i="2"/>
  <c r="J309" i="2" s="1"/>
  <c r="K310" i="2"/>
  <c r="K309" i="2" s="1"/>
  <c r="L310" i="2"/>
  <c r="L309" i="2" s="1"/>
  <c r="I313" i="2"/>
  <c r="I314" i="2"/>
  <c r="J314" i="2"/>
  <c r="J313" i="2" s="1"/>
  <c r="K314" i="2"/>
  <c r="K313" i="2" s="1"/>
  <c r="L314" i="2"/>
  <c r="L313" i="2" s="1"/>
  <c r="I318" i="2"/>
  <c r="I317" i="2" s="1"/>
  <c r="J318" i="2"/>
  <c r="J317" i="2" s="1"/>
  <c r="K318" i="2"/>
  <c r="K317" i="2" s="1"/>
  <c r="L318" i="2"/>
  <c r="L317" i="2" s="1"/>
  <c r="I320" i="2"/>
  <c r="I321" i="2"/>
  <c r="J321" i="2"/>
  <c r="J320" i="2" s="1"/>
  <c r="K321" i="2"/>
  <c r="K320" i="2" s="1"/>
  <c r="L321" i="2"/>
  <c r="L320" i="2" s="1"/>
  <c r="I324" i="2"/>
  <c r="I323" i="2" s="1"/>
  <c r="J324" i="2"/>
  <c r="J323" i="2" s="1"/>
  <c r="K324" i="2"/>
  <c r="K323" i="2" s="1"/>
  <c r="L324" i="2"/>
  <c r="L323" i="2" s="1"/>
  <c r="I329" i="2"/>
  <c r="I328" i="2" s="1"/>
  <c r="J329" i="2"/>
  <c r="J328" i="2" s="1"/>
  <c r="K329" i="2"/>
  <c r="K328" i="2" s="1"/>
  <c r="L329" i="2"/>
  <c r="L328" i="2" s="1"/>
  <c r="I331" i="2"/>
  <c r="J331" i="2"/>
  <c r="K331" i="2"/>
  <c r="L331" i="2"/>
  <c r="I334" i="2"/>
  <c r="J334" i="2"/>
  <c r="K334" i="2"/>
  <c r="L334" i="2"/>
  <c r="I337" i="2"/>
  <c r="I338" i="2"/>
  <c r="J338" i="2"/>
  <c r="J337" i="2" s="1"/>
  <c r="K338" i="2"/>
  <c r="K337" i="2" s="1"/>
  <c r="L338" i="2"/>
  <c r="L337" i="2" s="1"/>
  <c r="I342" i="2"/>
  <c r="I341" i="2" s="1"/>
  <c r="J342" i="2"/>
  <c r="J341" i="2" s="1"/>
  <c r="K342" i="2"/>
  <c r="K341" i="2" s="1"/>
  <c r="L342" i="2"/>
  <c r="L341" i="2" s="1"/>
  <c r="I345" i="2"/>
  <c r="I346" i="2"/>
  <c r="J346" i="2"/>
  <c r="J345" i="2" s="1"/>
  <c r="K346" i="2"/>
  <c r="K345" i="2" s="1"/>
  <c r="L346" i="2"/>
  <c r="L345" i="2" s="1"/>
  <c r="I350" i="2"/>
  <c r="I349" i="2" s="1"/>
  <c r="J350" i="2"/>
  <c r="J349" i="2" s="1"/>
  <c r="K350" i="2"/>
  <c r="K349" i="2" s="1"/>
  <c r="L350" i="2"/>
  <c r="L349" i="2" s="1"/>
  <c r="I352" i="2"/>
  <c r="I353" i="2"/>
  <c r="J353" i="2"/>
  <c r="J352" i="2" s="1"/>
  <c r="K353" i="2"/>
  <c r="K352" i="2" s="1"/>
  <c r="L353" i="2"/>
  <c r="L352" i="2" s="1"/>
  <c r="I356" i="2"/>
  <c r="I355" i="2" s="1"/>
  <c r="J356" i="2"/>
  <c r="J355" i="2" s="1"/>
  <c r="K356" i="2"/>
  <c r="K355" i="2" s="1"/>
  <c r="L356" i="2"/>
  <c r="L355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I62" i="1" s="1"/>
  <c r="I61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K131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I151" i="1" s="1"/>
  <c r="I150" i="1" s="1"/>
  <c r="J153" i="1"/>
  <c r="J152" i="1" s="1"/>
  <c r="K153" i="1"/>
  <c r="K152" i="1" s="1"/>
  <c r="K151" i="1" s="1"/>
  <c r="K150" i="1" s="1"/>
  <c r="L153" i="1"/>
  <c r="L152" i="1" s="1"/>
  <c r="L151" i="1" s="1"/>
  <c r="L150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K167" i="1"/>
  <c r="K166" i="1" s="1"/>
  <c r="L167" i="1"/>
  <c r="L166" i="1" s="1"/>
  <c r="L165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I193" i="1"/>
  <c r="I192" i="1" s="1"/>
  <c r="J193" i="1"/>
  <c r="J192" i="1" s="1"/>
  <c r="K193" i="1"/>
  <c r="K192" i="1" s="1"/>
  <c r="L193" i="1"/>
  <c r="L192" i="1" s="1"/>
  <c r="I198" i="1"/>
  <c r="I197" i="1" s="1"/>
  <c r="J198" i="1"/>
  <c r="J197" i="1" s="1"/>
  <c r="K198" i="1"/>
  <c r="K197" i="1" s="1"/>
  <c r="L198" i="1"/>
  <c r="L197" i="1" s="1"/>
  <c r="I202" i="1"/>
  <c r="I201" i="1" s="1"/>
  <c r="I200" i="1" s="1"/>
  <c r="J202" i="1"/>
  <c r="J201" i="1" s="1"/>
  <c r="J200" i="1" s="1"/>
  <c r="K202" i="1"/>
  <c r="K201" i="1" s="1"/>
  <c r="K200" i="1" s="1"/>
  <c r="L202" i="1"/>
  <c r="L201" i="1" s="1"/>
  <c r="L200" i="1" s="1"/>
  <c r="I209" i="1"/>
  <c r="I208" i="1" s="1"/>
  <c r="I207" i="1" s="1"/>
  <c r="J209" i="1"/>
  <c r="J208" i="1" s="1"/>
  <c r="K209" i="1"/>
  <c r="K208" i="1" s="1"/>
  <c r="L209" i="1"/>
  <c r="L208" i="1" s="1"/>
  <c r="I212" i="1"/>
  <c r="I211" i="1" s="1"/>
  <c r="J212" i="1"/>
  <c r="J211" i="1" s="1"/>
  <c r="K212" i="1"/>
  <c r="K211" i="1" s="1"/>
  <c r="L212" i="1"/>
  <c r="L211" i="1" s="1"/>
  <c r="I221" i="1"/>
  <c r="I220" i="1" s="1"/>
  <c r="I219" i="1" s="1"/>
  <c r="J221" i="1"/>
  <c r="J220" i="1" s="1"/>
  <c r="J219" i="1" s="1"/>
  <c r="K221" i="1"/>
  <c r="K220" i="1" s="1"/>
  <c r="K219" i="1" s="1"/>
  <c r="L221" i="1"/>
  <c r="L220" i="1" s="1"/>
  <c r="L219" i="1" s="1"/>
  <c r="I225" i="1"/>
  <c r="I224" i="1" s="1"/>
  <c r="I223" i="1" s="1"/>
  <c r="J225" i="1"/>
  <c r="J224" i="1" s="1"/>
  <c r="J223" i="1" s="1"/>
  <c r="K225" i="1"/>
  <c r="K224" i="1" s="1"/>
  <c r="K223" i="1" s="1"/>
  <c r="L225" i="1"/>
  <c r="L224" i="1" s="1"/>
  <c r="L223" i="1" s="1"/>
  <c r="I232" i="1"/>
  <c r="I231" i="1" s="1"/>
  <c r="J232" i="1"/>
  <c r="J231" i="1" s="1"/>
  <c r="K232" i="1"/>
  <c r="K231" i="1" s="1"/>
  <c r="L232" i="1"/>
  <c r="L231" i="1" s="1"/>
  <c r="I234" i="1"/>
  <c r="J234" i="1"/>
  <c r="K234" i="1"/>
  <c r="L234" i="1"/>
  <c r="I237" i="1"/>
  <c r="J237" i="1"/>
  <c r="K237" i="1"/>
  <c r="L237" i="1"/>
  <c r="I241" i="1"/>
  <c r="I240" i="1" s="1"/>
  <c r="J241" i="1"/>
  <c r="J240" i="1" s="1"/>
  <c r="K241" i="1"/>
  <c r="K240" i="1" s="1"/>
  <c r="L241" i="1"/>
  <c r="L240" i="1" s="1"/>
  <c r="I245" i="1"/>
  <c r="I244" i="1" s="1"/>
  <c r="J245" i="1"/>
  <c r="J244" i="1" s="1"/>
  <c r="K245" i="1"/>
  <c r="K244" i="1" s="1"/>
  <c r="L245" i="1"/>
  <c r="L244" i="1" s="1"/>
  <c r="I249" i="1"/>
  <c r="I248" i="1" s="1"/>
  <c r="J249" i="1"/>
  <c r="J248" i="1" s="1"/>
  <c r="K249" i="1"/>
  <c r="K248" i="1" s="1"/>
  <c r="L249" i="1"/>
  <c r="L248" i="1" s="1"/>
  <c r="I253" i="1"/>
  <c r="I252" i="1" s="1"/>
  <c r="J253" i="1"/>
  <c r="J252" i="1" s="1"/>
  <c r="K253" i="1"/>
  <c r="K252" i="1" s="1"/>
  <c r="L253" i="1"/>
  <c r="L252" i="1" s="1"/>
  <c r="I256" i="1"/>
  <c r="I255" i="1" s="1"/>
  <c r="J256" i="1"/>
  <c r="J255" i="1" s="1"/>
  <c r="K256" i="1"/>
  <c r="K255" i="1" s="1"/>
  <c r="L256" i="1"/>
  <c r="L255" i="1" s="1"/>
  <c r="I259" i="1"/>
  <c r="I258" i="1" s="1"/>
  <c r="J259" i="1"/>
  <c r="J258" i="1" s="1"/>
  <c r="K259" i="1"/>
  <c r="K258" i="1" s="1"/>
  <c r="L259" i="1"/>
  <c r="L258" i="1" s="1"/>
  <c r="I264" i="1"/>
  <c r="I263" i="1" s="1"/>
  <c r="J264" i="1"/>
  <c r="J263" i="1" s="1"/>
  <c r="K264" i="1"/>
  <c r="K263" i="1" s="1"/>
  <c r="L264" i="1"/>
  <c r="L263" i="1" s="1"/>
  <c r="I266" i="1"/>
  <c r="J266" i="1"/>
  <c r="K266" i="1"/>
  <c r="L266" i="1"/>
  <c r="I269" i="1"/>
  <c r="J269" i="1"/>
  <c r="K269" i="1"/>
  <c r="L269" i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1" i="1"/>
  <c r="I280" i="1" s="1"/>
  <c r="J281" i="1"/>
  <c r="J280" i="1" s="1"/>
  <c r="K281" i="1"/>
  <c r="K280" i="1" s="1"/>
  <c r="L281" i="1"/>
  <c r="L280" i="1" s="1"/>
  <c r="I285" i="1"/>
  <c r="I284" i="1" s="1"/>
  <c r="J285" i="1"/>
  <c r="J284" i="1" s="1"/>
  <c r="K285" i="1"/>
  <c r="K284" i="1" s="1"/>
  <c r="L285" i="1"/>
  <c r="L284" i="1" s="1"/>
  <c r="I288" i="1"/>
  <c r="I287" i="1" s="1"/>
  <c r="J288" i="1"/>
  <c r="J287" i="1" s="1"/>
  <c r="K288" i="1"/>
  <c r="K287" i="1" s="1"/>
  <c r="L288" i="1"/>
  <c r="L287" i="1" s="1"/>
  <c r="I291" i="1"/>
  <c r="I290" i="1" s="1"/>
  <c r="J291" i="1"/>
  <c r="J290" i="1" s="1"/>
  <c r="K291" i="1"/>
  <c r="K290" i="1" s="1"/>
  <c r="L291" i="1"/>
  <c r="L290" i="1" s="1"/>
  <c r="I297" i="1"/>
  <c r="I296" i="1" s="1"/>
  <c r="J297" i="1"/>
  <c r="J296" i="1" s="1"/>
  <c r="K297" i="1"/>
  <c r="K296" i="1" s="1"/>
  <c r="K295" i="1" s="1"/>
  <c r="L297" i="1"/>
  <c r="L296" i="1" s="1"/>
  <c r="L295" i="1" s="1"/>
  <c r="I299" i="1"/>
  <c r="J299" i="1"/>
  <c r="K299" i="1"/>
  <c r="L299" i="1"/>
  <c r="I302" i="1"/>
  <c r="J302" i="1"/>
  <c r="K302" i="1"/>
  <c r="L302" i="1"/>
  <c r="I306" i="1"/>
  <c r="I305" i="1" s="1"/>
  <c r="J306" i="1"/>
  <c r="J305" i="1" s="1"/>
  <c r="K306" i="1"/>
  <c r="K305" i="1" s="1"/>
  <c r="L306" i="1"/>
  <c r="L305" i="1" s="1"/>
  <c r="I310" i="1"/>
  <c r="I309" i="1" s="1"/>
  <c r="J310" i="1"/>
  <c r="J309" i="1" s="1"/>
  <c r="K310" i="1"/>
  <c r="K309" i="1" s="1"/>
  <c r="L310" i="1"/>
  <c r="L309" i="1" s="1"/>
  <c r="I314" i="1"/>
  <c r="I313" i="1" s="1"/>
  <c r="J314" i="1"/>
  <c r="J313" i="1" s="1"/>
  <c r="K314" i="1"/>
  <c r="K313" i="1" s="1"/>
  <c r="L314" i="1"/>
  <c r="L313" i="1" s="1"/>
  <c r="I318" i="1"/>
  <c r="I317" i="1" s="1"/>
  <c r="J318" i="1"/>
  <c r="J317" i="1" s="1"/>
  <c r="K318" i="1"/>
  <c r="K317" i="1" s="1"/>
  <c r="L318" i="1"/>
  <c r="L317" i="1" s="1"/>
  <c r="I321" i="1"/>
  <c r="I320" i="1" s="1"/>
  <c r="J321" i="1"/>
  <c r="J320" i="1" s="1"/>
  <c r="K321" i="1"/>
  <c r="K320" i="1" s="1"/>
  <c r="L321" i="1"/>
  <c r="L320" i="1" s="1"/>
  <c r="I324" i="1"/>
  <c r="I323" i="1" s="1"/>
  <c r="J324" i="1"/>
  <c r="J323" i="1" s="1"/>
  <c r="K324" i="1"/>
  <c r="K323" i="1" s="1"/>
  <c r="L324" i="1"/>
  <c r="L323" i="1" s="1"/>
  <c r="I329" i="1"/>
  <c r="I328" i="1" s="1"/>
  <c r="J329" i="1"/>
  <c r="J328" i="1" s="1"/>
  <c r="K329" i="1"/>
  <c r="K328" i="1" s="1"/>
  <c r="L329" i="1"/>
  <c r="L328" i="1" s="1"/>
  <c r="I331" i="1"/>
  <c r="J331" i="1"/>
  <c r="K331" i="1"/>
  <c r="L331" i="1"/>
  <c r="I334" i="1"/>
  <c r="J334" i="1"/>
  <c r="K334" i="1"/>
  <c r="L334" i="1"/>
  <c r="I338" i="1"/>
  <c r="I337" i="1" s="1"/>
  <c r="J338" i="1"/>
  <c r="J337" i="1" s="1"/>
  <c r="K338" i="1"/>
  <c r="K337" i="1" s="1"/>
  <c r="L338" i="1"/>
  <c r="L337" i="1" s="1"/>
  <c r="I342" i="1"/>
  <c r="I341" i="1" s="1"/>
  <c r="J342" i="1"/>
  <c r="J341" i="1" s="1"/>
  <c r="K342" i="1"/>
  <c r="K341" i="1" s="1"/>
  <c r="L342" i="1"/>
  <c r="L341" i="1" s="1"/>
  <c r="I346" i="1"/>
  <c r="I345" i="1" s="1"/>
  <c r="J346" i="1"/>
  <c r="J345" i="1" s="1"/>
  <c r="K346" i="1"/>
  <c r="K345" i="1" s="1"/>
  <c r="L346" i="1"/>
  <c r="L345" i="1" s="1"/>
  <c r="I350" i="1"/>
  <c r="I349" i="1" s="1"/>
  <c r="J350" i="1"/>
  <c r="J349" i="1" s="1"/>
  <c r="K350" i="1"/>
  <c r="K349" i="1" s="1"/>
  <c r="L350" i="1"/>
  <c r="L349" i="1" s="1"/>
  <c r="I353" i="1"/>
  <c r="I352" i="1" s="1"/>
  <c r="J353" i="1"/>
  <c r="J352" i="1" s="1"/>
  <c r="K353" i="1"/>
  <c r="K352" i="1" s="1"/>
  <c r="L353" i="1"/>
  <c r="L352" i="1" s="1"/>
  <c r="I356" i="1"/>
  <c r="I355" i="1" s="1"/>
  <c r="J356" i="1"/>
  <c r="J355" i="1" s="1"/>
  <c r="K356" i="1"/>
  <c r="K355" i="1" s="1"/>
  <c r="L356" i="1"/>
  <c r="L355" i="1" s="1"/>
  <c r="C51" i="6" l="1"/>
  <c r="K327" i="5"/>
  <c r="L295" i="5"/>
  <c r="L294" i="5" s="1"/>
  <c r="L207" i="5"/>
  <c r="L160" i="5"/>
  <c r="L109" i="5"/>
  <c r="L30" i="5"/>
  <c r="K295" i="5"/>
  <c r="L230" i="5"/>
  <c r="L229" i="5" s="1"/>
  <c r="L89" i="5"/>
  <c r="J177" i="5"/>
  <c r="L327" i="5"/>
  <c r="L177" i="5"/>
  <c r="I327" i="5"/>
  <c r="I295" i="5"/>
  <c r="I294" i="5" s="1"/>
  <c r="J131" i="5"/>
  <c r="J109" i="5"/>
  <c r="J62" i="5"/>
  <c r="J61" i="5" s="1"/>
  <c r="J327" i="5"/>
  <c r="J295" i="5"/>
  <c r="J89" i="5"/>
  <c r="I262" i="5"/>
  <c r="I230" i="5"/>
  <c r="I229" i="5" s="1"/>
  <c r="I178" i="5"/>
  <c r="I177" i="5" s="1"/>
  <c r="I62" i="5"/>
  <c r="I61" i="5" s="1"/>
  <c r="J31" i="5"/>
  <c r="J30" i="5" s="1"/>
  <c r="K131" i="5"/>
  <c r="I109" i="5"/>
  <c r="I89" i="5"/>
  <c r="K262" i="5"/>
  <c r="K230" i="5"/>
  <c r="K207" i="5"/>
  <c r="K178" i="5"/>
  <c r="K177" i="5" s="1"/>
  <c r="I165" i="5"/>
  <c r="I160" i="5" s="1"/>
  <c r="I151" i="5"/>
  <c r="I150" i="5" s="1"/>
  <c r="I131" i="5"/>
  <c r="K109" i="5"/>
  <c r="K89" i="5"/>
  <c r="K62" i="5"/>
  <c r="K61" i="5" s="1"/>
  <c r="K30" i="5" s="1"/>
  <c r="I31" i="5"/>
  <c r="L109" i="4"/>
  <c r="L89" i="4"/>
  <c r="J327" i="4"/>
  <c r="J294" i="4" s="1"/>
  <c r="I295" i="4"/>
  <c r="K295" i="4"/>
  <c r="I327" i="4"/>
  <c r="K327" i="4"/>
  <c r="I229" i="4"/>
  <c r="I262" i="4"/>
  <c r="L262" i="4"/>
  <c r="K262" i="4"/>
  <c r="J89" i="4"/>
  <c r="L230" i="4"/>
  <c r="L207" i="4"/>
  <c r="L177" i="4" s="1"/>
  <c r="L327" i="4"/>
  <c r="L295" i="4"/>
  <c r="L165" i="4"/>
  <c r="L160" i="4" s="1"/>
  <c r="L30" i="4" s="1"/>
  <c r="J109" i="4"/>
  <c r="K178" i="4"/>
  <c r="J151" i="4"/>
  <c r="J150" i="4" s="1"/>
  <c r="J131" i="4"/>
  <c r="I109" i="4"/>
  <c r="I89" i="4"/>
  <c r="K62" i="4"/>
  <c r="K61" i="4" s="1"/>
  <c r="J62" i="4"/>
  <c r="J61" i="4" s="1"/>
  <c r="J31" i="4"/>
  <c r="K230" i="4"/>
  <c r="K229" i="4" s="1"/>
  <c r="K207" i="4"/>
  <c r="J177" i="4"/>
  <c r="I160" i="4"/>
  <c r="I131" i="4"/>
  <c r="J262" i="4"/>
  <c r="J230" i="4"/>
  <c r="J229" i="4" s="1"/>
  <c r="J207" i="4"/>
  <c r="I178" i="4"/>
  <c r="I177" i="4" s="1"/>
  <c r="J165" i="4"/>
  <c r="J160" i="4" s="1"/>
  <c r="K109" i="4"/>
  <c r="K89" i="4"/>
  <c r="K30" i="4" s="1"/>
  <c r="I62" i="4"/>
  <c r="I61" i="4" s="1"/>
  <c r="I31" i="4"/>
  <c r="I30" i="4" s="1"/>
  <c r="L89" i="3"/>
  <c r="L31" i="3"/>
  <c r="L262" i="3"/>
  <c r="L229" i="3" s="1"/>
  <c r="L327" i="3"/>
  <c r="I327" i="3"/>
  <c r="L295" i="3"/>
  <c r="I295" i="3"/>
  <c r="L165" i="3"/>
  <c r="L160" i="3" s="1"/>
  <c r="L131" i="3"/>
  <c r="L109" i="3"/>
  <c r="K327" i="3"/>
  <c r="K151" i="3"/>
  <c r="K150" i="3" s="1"/>
  <c r="J295" i="3"/>
  <c r="J294" i="3" s="1"/>
  <c r="K165" i="3"/>
  <c r="J131" i="3"/>
  <c r="K109" i="3"/>
  <c r="K89" i="3"/>
  <c r="K295" i="3"/>
  <c r="K294" i="3" s="1"/>
  <c r="K131" i="3"/>
  <c r="J327" i="3"/>
  <c r="K230" i="3"/>
  <c r="K229" i="3" s="1"/>
  <c r="K207" i="3"/>
  <c r="K178" i="3"/>
  <c r="K160" i="3"/>
  <c r="K62" i="3"/>
  <c r="K61" i="3" s="1"/>
  <c r="K31" i="3"/>
  <c r="I131" i="3"/>
  <c r="J230" i="3"/>
  <c r="J229" i="3" s="1"/>
  <c r="J207" i="3"/>
  <c r="J178" i="3"/>
  <c r="J109" i="3"/>
  <c r="J89" i="3"/>
  <c r="J62" i="3"/>
  <c r="J61" i="3" s="1"/>
  <c r="J31" i="3"/>
  <c r="I160" i="3"/>
  <c r="I262" i="3"/>
  <c r="I230" i="3"/>
  <c r="I229" i="3" s="1"/>
  <c r="I207" i="3"/>
  <c r="I178" i="3"/>
  <c r="I109" i="3"/>
  <c r="I89" i="3"/>
  <c r="I62" i="3"/>
  <c r="I61" i="3" s="1"/>
  <c r="I31" i="3"/>
  <c r="I327" i="2"/>
  <c r="I294" i="2" s="1"/>
  <c r="K295" i="2"/>
  <c r="K327" i="2"/>
  <c r="L109" i="2"/>
  <c r="L327" i="2"/>
  <c r="L295" i="2"/>
  <c r="L262" i="2"/>
  <c r="L230" i="2"/>
  <c r="L229" i="2" s="1"/>
  <c r="L178" i="2"/>
  <c r="L177" i="2" s="1"/>
  <c r="I262" i="2"/>
  <c r="L89" i="2"/>
  <c r="L62" i="2"/>
  <c r="L61" i="2" s="1"/>
  <c r="L30" i="2" s="1"/>
  <c r="I230" i="2"/>
  <c r="I229" i="2" s="1"/>
  <c r="L131" i="2"/>
  <c r="J327" i="2"/>
  <c r="J295" i="2"/>
  <c r="J294" i="2" s="1"/>
  <c r="J176" i="2" s="1"/>
  <c r="I178" i="2"/>
  <c r="I177" i="2" s="1"/>
  <c r="K160" i="2"/>
  <c r="J109" i="2"/>
  <c r="J89" i="2"/>
  <c r="J131" i="2"/>
  <c r="I109" i="2"/>
  <c r="I89" i="2"/>
  <c r="K62" i="2"/>
  <c r="K61" i="2" s="1"/>
  <c r="J62" i="2"/>
  <c r="J61" i="2" s="1"/>
  <c r="J31" i="2"/>
  <c r="K262" i="2"/>
  <c r="K230" i="2"/>
  <c r="K229" i="2" s="1"/>
  <c r="K207" i="2"/>
  <c r="K178" i="2"/>
  <c r="K177" i="2" s="1"/>
  <c r="I165" i="2"/>
  <c r="I160" i="2"/>
  <c r="I151" i="2"/>
  <c r="I150" i="2" s="1"/>
  <c r="I131" i="2"/>
  <c r="K109" i="2"/>
  <c r="K89" i="2"/>
  <c r="K30" i="2" s="1"/>
  <c r="I62" i="2"/>
  <c r="I61" i="2" s="1"/>
  <c r="I31" i="2"/>
  <c r="L160" i="1"/>
  <c r="L131" i="1"/>
  <c r="L109" i="1"/>
  <c r="L89" i="1"/>
  <c r="L62" i="1"/>
  <c r="L61" i="1" s="1"/>
  <c r="L31" i="1"/>
  <c r="L327" i="1"/>
  <c r="L230" i="1"/>
  <c r="L207" i="1"/>
  <c r="L178" i="1"/>
  <c r="L177" i="1" s="1"/>
  <c r="K262" i="1"/>
  <c r="K230" i="1"/>
  <c r="K207" i="1"/>
  <c r="K178" i="1"/>
  <c r="K177" i="1" s="1"/>
  <c r="K165" i="1"/>
  <c r="L262" i="1"/>
  <c r="J327" i="1"/>
  <c r="J295" i="1"/>
  <c r="J294" i="1" s="1"/>
  <c r="L294" i="1"/>
  <c r="K327" i="1"/>
  <c r="K294" i="1" s="1"/>
  <c r="I327" i="1"/>
  <c r="I295" i="1"/>
  <c r="I294" i="1" s="1"/>
  <c r="I262" i="1"/>
  <c r="I230" i="1"/>
  <c r="I229" i="1" s="1"/>
  <c r="K160" i="1"/>
  <c r="J165" i="1"/>
  <c r="J160" i="1" s="1"/>
  <c r="J151" i="1"/>
  <c r="J150" i="1" s="1"/>
  <c r="J131" i="1"/>
  <c r="I109" i="1"/>
  <c r="I89" i="1"/>
  <c r="K62" i="1"/>
  <c r="K61" i="1" s="1"/>
  <c r="K31" i="1"/>
  <c r="I165" i="1"/>
  <c r="I160" i="1" s="1"/>
  <c r="I131" i="1"/>
  <c r="J62" i="1"/>
  <c r="J61" i="1" s="1"/>
  <c r="J31" i="1"/>
  <c r="I178" i="1"/>
  <c r="I177" i="1" s="1"/>
  <c r="I176" i="1" s="1"/>
  <c r="J109" i="1"/>
  <c r="J89" i="1"/>
  <c r="J262" i="1"/>
  <c r="J230" i="1"/>
  <c r="J207" i="1"/>
  <c r="J178" i="1"/>
  <c r="K109" i="1"/>
  <c r="K89" i="1"/>
  <c r="I31" i="1"/>
  <c r="L176" i="5" l="1"/>
  <c r="K229" i="5"/>
  <c r="K176" i="5" s="1"/>
  <c r="K359" i="5" s="1"/>
  <c r="I176" i="5"/>
  <c r="J294" i="5"/>
  <c r="J176" i="5" s="1"/>
  <c r="J359" i="5" s="1"/>
  <c r="K294" i="5"/>
  <c r="L359" i="5"/>
  <c r="I30" i="5"/>
  <c r="I359" i="5" s="1"/>
  <c r="J30" i="4"/>
  <c r="J359" i="4" s="1"/>
  <c r="L294" i="4"/>
  <c r="I294" i="4"/>
  <c r="I176" i="4" s="1"/>
  <c r="I359" i="4" s="1"/>
  <c r="J176" i="4"/>
  <c r="K177" i="4"/>
  <c r="K176" i="4" s="1"/>
  <c r="K359" i="4" s="1"/>
  <c r="L229" i="4"/>
  <c r="L176" i="4" s="1"/>
  <c r="L359" i="4" s="1"/>
  <c r="K294" i="4"/>
  <c r="L30" i="3"/>
  <c r="I30" i="3"/>
  <c r="I177" i="3"/>
  <c r="I176" i="3" s="1"/>
  <c r="K177" i="3"/>
  <c r="K176" i="3" s="1"/>
  <c r="I294" i="3"/>
  <c r="J30" i="3"/>
  <c r="J177" i="3"/>
  <c r="J176" i="3" s="1"/>
  <c r="K30" i="3"/>
  <c r="K359" i="3" s="1"/>
  <c r="L294" i="3"/>
  <c r="L176" i="3" s="1"/>
  <c r="I176" i="2"/>
  <c r="K294" i="2"/>
  <c r="K176" i="2" s="1"/>
  <c r="K359" i="2" s="1"/>
  <c r="I30" i="2"/>
  <c r="I359" i="2" s="1"/>
  <c r="J30" i="2"/>
  <c r="J359" i="2" s="1"/>
  <c r="L294" i="2"/>
  <c r="L176" i="2" s="1"/>
  <c r="L359" i="2" s="1"/>
  <c r="J229" i="1"/>
  <c r="L229" i="1"/>
  <c r="J30" i="1"/>
  <c r="J359" i="1" s="1"/>
  <c r="J177" i="1"/>
  <c r="J176" i="1" s="1"/>
  <c r="K30" i="1"/>
  <c r="L176" i="1"/>
  <c r="L30" i="1"/>
  <c r="L359" i="1" s="1"/>
  <c r="I30" i="1"/>
  <c r="I359" i="1" s="1"/>
  <c r="K229" i="1"/>
  <c r="K176" i="1" s="1"/>
  <c r="I359" i="3" l="1"/>
  <c r="L359" i="3"/>
  <c r="J359" i="3"/>
  <c r="K359" i="1"/>
</calcChain>
</file>

<file path=xl/sharedStrings.xml><?xml version="1.0" encoding="utf-8"?>
<sst xmlns="http://schemas.openxmlformats.org/spreadsheetml/2006/main" count="2691" uniqueCount="527">
  <si>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</si>
  <si>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</si>
  <si>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</si>
  <si>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</si>
  <si>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</si>
  <si>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</si>
  <si>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Klaipėdos r. sav. priešgaisrinė tarnyba, 302519630, Kvietinių 30, Gargždai</t>
  </si>
  <si>
    <t>(įstaigos pavadinimas, kodas Juridinių asmenų registre, adresas)</t>
  </si>
  <si>
    <t>BIUDŽETO IŠLAIDŲ SĄMATOS VYKDYMO</t>
  </si>
  <si>
    <t>2019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</si>
  <si>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</si>
  <si>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</si>
  <si>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</si>
  <si>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</si>
  <si>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Savivaldybės valdymo ir pagrindinių funkcijų vykdymo programa</t>
  </si>
  <si>
    <t>(programos pavadinimas)</t>
  </si>
  <si>
    <t>Kodas</t>
  </si>
  <si>
    <t xml:space="preserve">                    Ministerijos / Savivaldybės</t>
  </si>
  <si>
    <t>Departamento</t>
  </si>
  <si>
    <t>Priešgaisrinės tarnybos</t>
  </si>
  <si>
    <t>Įstaigos</t>
  </si>
  <si>
    <t>302519630</t>
  </si>
  <si>
    <t>9.1.2.15. Savivaldybės priešgaisrinių tarnybų darbo organizavimas</t>
  </si>
  <si>
    <t>Programos</t>
  </si>
  <si>
    <t>9</t>
  </si>
  <si>
    <t>Finansavimo šaltinio</t>
  </si>
  <si>
    <t>VLK</t>
  </si>
  <si>
    <t>Valstybės funkcijos</t>
  </si>
  <si>
    <t>03</t>
  </si>
  <si>
    <t>02</t>
  </si>
  <si>
    <t>01</t>
  </si>
  <si>
    <t>Viršplaninės pajamos (praėjusių metų)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</si>
  <si>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</si>
  <si>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</si>
  <si>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</si>
  <si>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</si>
  <si>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</si>
  <si>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</si>
  <si>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</si>
  <si>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</si>
  <si>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</si>
  <si>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</si>
  <si>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</si>
  <si>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</si>
  <si>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</si>
  <si>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</si>
  <si>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</si>
  <si>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</si>
  <si>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</si>
  <si>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</si>
  <si>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</si>
  <si>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</si>
  <si>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</si>
  <si>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</si>
  <si>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</si>
  <si>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</si>
  <si>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</si>
  <si>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</si>
  <si>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</si>
  <si>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</si>
  <si>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</si>
  <si>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</si>
  <si>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</si>
  <si>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</si>
  <si>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</si>
  <si>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</si>
  <si>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</si>
  <si>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</si>
  <si>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</si>
  <si>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</si>
  <si>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</si>
  <si>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</si>
  <si>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</si>
  <si>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</si>
  <si>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</si>
  <si>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</si>
  <si>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</si>
  <si>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</si>
  <si>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</si>
  <si>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</si>
  <si>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</si>
  <si>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</si>
  <si>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</si>
  <si>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</si>
  <si>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</si>
  <si>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</si>
  <si>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</si>
  <si>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</si>
  <si>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</si>
  <si>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</si>
  <si>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</si>
  <si>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</si>
  <si>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</si>
  <si>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</si>
  <si>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</si>
  <si>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</si>
  <si>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</si>
  <si>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</si>
  <si>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</si>
  <si>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</si>
  <si>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</si>
  <si>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</si>
  <si>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</si>
  <si>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</si>
  <si>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</si>
  <si>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</si>
  <si>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</si>
  <si>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</si>
  <si>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</si>
  <si>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</si>
  <si>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</si>
  <si>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</si>
  <si>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</si>
  <si>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</si>
  <si>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</si>
  <si>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</si>
  <si>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</si>
  <si>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</si>
  <si>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</si>
  <si>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</si>
  <si>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</si>
  <si>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</si>
  <si>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</si>
  <si>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</si>
  <si>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</si>
  <si>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</si>
  <si>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</si>
  <si>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</si>
  <si>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</si>
  <si>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</si>
  <si>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</si>
  <si>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</si>
  <si>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</si>
  <si>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</si>
  <si>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</si>
  <si>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</si>
  <si>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</si>
  <si>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</si>
  <si>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</si>
  <si>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</si>
  <si>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</si>
  <si>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</si>
  <si>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</si>
  <si>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</si>
  <si>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</si>
  <si>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</si>
  <si>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</si>
  <si>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</si>
  <si>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</si>
  <si>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</si>
  <si>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</si>
  <si>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</si>
  <si>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</si>
  <si>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</si>
  <si>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</si>
  <si>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</si>
  <si>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</si>
  <si>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</si>
  <si>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</si>
  <si>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</si>
  <si>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</si>
  <si>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</si>
  <si>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</si>
  <si>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</si>
  <si>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</si>
  <si>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</si>
  <si>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</si>
  <si>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</si>
  <si>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</si>
  <si>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</si>
  <si>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</si>
  <si>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</si>
  <si>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</si>
  <si>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</si>
  <si>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</si>
  <si>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</si>
  <si>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</si>
  <si>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</si>
  <si>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</si>
  <si>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</si>
  <si>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</si>
  <si>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</si>
  <si>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</si>
  <si>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</si>
  <si>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</si>
  <si>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</si>
  <si>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</si>
  <si>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</si>
  <si>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</si>
  <si>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</si>
  <si>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</si>
  <si>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</si>
  <si>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</si>
  <si>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</si>
  <si>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</si>
  <si>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</si>
  <si>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</si>
  <si>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</si>
  <si>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</si>
  <si>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</si>
  <si>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</si>
  <si>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</si>
  <si>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</si>
  <si>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</si>
  <si>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</si>
  <si>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</si>
  <si>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</si>
  <si>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</si>
  <si>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</si>
  <si>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</si>
  <si>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</si>
  <si>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</si>
  <si>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</si>
  <si>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</si>
  <si>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</si>
  <si>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</si>
  <si>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</si>
  <si>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</si>
  <si>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</si>
  <si>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</si>
  <si>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</si>
  <si>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</si>
  <si>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</si>
  <si>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</si>
  <si>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</si>
  <si>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</si>
  <si>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</si>
  <si>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</si>
  <si>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</si>
  <si>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</si>
  <si>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</si>
  <si>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</si>
  <si>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</si>
  <si>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Tarnybos viršininkas</t>
  </si>
  <si>
    <t>Stanislovas Virbauskas</t>
  </si>
  <si>
    <t xml:space="preserve">      (įstaigos vadovo ar jo įgalioto asmens pareigų  pavadinimas)</t>
  </si>
  <si>
    <t>(parašas)</t>
  </si>
  <si>
    <t>(vardas ir pavardė)</t>
  </si>
  <si>
    <t>Finansinės ir ūkinės veiklos specialistė</t>
  </si>
  <si>
    <t>Diana Kuzminskienė</t>
  </si>
  <si>
    <t xml:space="preserve">  (vyriausiasis buhalteris (buhalteris)/centralizuotos apskaitos įstaigos vadovas arba jo įgaliotas asmuo</t>
  </si>
  <si>
    <t>2020.01.07 Nr. 20</t>
  </si>
  <si>
    <t>Valstybės biudžeto specialioji tikslinė dotacija</t>
  </si>
  <si>
    <t>VBD</t>
  </si>
  <si>
    <t>Savivaldybės biudžeto lėšos</t>
  </si>
  <si>
    <t>SB</t>
  </si>
  <si>
    <t>Pajamos už paslaugas ir nuomą</t>
  </si>
  <si>
    <t>S</t>
  </si>
  <si>
    <t xml:space="preserve">                                  (vardas ir pavardė)</t>
  </si>
  <si>
    <t xml:space="preserve">  (parašas)</t>
  </si>
  <si>
    <t>Iš viso:</t>
  </si>
  <si>
    <t>subiudže
tintos 
lėšos už paslaugas ir nuomą</t>
  </si>
  <si>
    <t>mokinio krepšelio</t>
  </si>
  <si>
    <t>valstybės funkcijos</t>
  </si>
  <si>
    <t xml:space="preserve">savivaldybės 
biudžeto </t>
  </si>
  <si>
    <t xml:space="preserve"> biudžeto lėšos</t>
  </si>
  <si>
    <t xml:space="preserve">Iš viso  </t>
  </si>
  <si>
    <t>(Eurais)</t>
  </si>
  <si>
    <t xml:space="preserve">          Gautinos sumos</t>
  </si>
  <si>
    <t>Kitos mašinos ir įrenginia</t>
  </si>
  <si>
    <t>3.1.1.3.1.2</t>
  </si>
  <si>
    <t>Negyvenamųjų pastatų įsigijimo</t>
  </si>
  <si>
    <t>3.1.1.2.1.2.</t>
  </si>
  <si>
    <t>E paslaugos</t>
  </si>
  <si>
    <t>Skelbimai</t>
  </si>
  <si>
    <t>Transporto priemonių įsig</t>
  </si>
  <si>
    <t>3.1.1.3.1.1.</t>
  </si>
  <si>
    <t>Draudimas</t>
  </si>
  <si>
    <t>iš jų:</t>
  </si>
  <si>
    <t>Kitų prekių ir paslaugų</t>
  </si>
  <si>
    <t>2.2.1.1.1.30</t>
  </si>
  <si>
    <t>Ūkinio inventoriaus įsig</t>
  </si>
  <si>
    <t>2.2.1.1.1.23</t>
  </si>
  <si>
    <t>IT prekių ire paslaugų</t>
  </si>
  <si>
    <t>2.2.1.1.1.21</t>
  </si>
  <si>
    <t>kuras</t>
  </si>
  <si>
    <t>vandentiekis, kanalizacija</t>
  </si>
  <si>
    <t>elektros energija</t>
  </si>
  <si>
    <t xml:space="preserve">šildymas </t>
  </si>
  <si>
    <t>Komunalinės paslaugos</t>
  </si>
  <si>
    <t>2.2.1.1.1.20</t>
  </si>
  <si>
    <t>2.2.1.1.1.16</t>
  </si>
  <si>
    <t>Ilg. turto remontas</t>
  </si>
  <si>
    <t>2.2.1.1.1.15</t>
  </si>
  <si>
    <t>2.2.1.1.1.11</t>
  </si>
  <si>
    <t>Kitos prekės</t>
  </si>
  <si>
    <t>2.2.1.1.1.10</t>
  </si>
  <si>
    <t xml:space="preserve">Apranga </t>
  </si>
  <si>
    <t>2.2.1.1.1.07</t>
  </si>
  <si>
    <t>Transporto išlaidos</t>
  </si>
  <si>
    <t>2.2.1.1.1.06</t>
  </si>
  <si>
    <t>Ryšių paslaugos</t>
  </si>
  <si>
    <t>2.2.1.1.1.05</t>
  </si>
  <si>
    <t>Socialinio draudimo mokestis</t>
  </si>
  <si>
    <t>2.1.2.1.1.1.</t>
  </si>
  <si>
    <t>iš jų pajamų mokestis</t>
  </si>
  <si>
    <t>Darbo užmokestis pinigais</t>
  </si>
  <si>
    <t>2.1.1.1.1.1.</t>
  </si>
  <si>
    <t>aplinkos apsaugos</t>
  </si>
  <si>
    <t>Viršplaninės pajamos</t>
  </si>
  <si>
    <t>lėšos už paslaugas ir nuomą</t>
  </si>
  <si>
    <t xml:space="preserve">savivaldybės
 biudžeto </t>
  </si>
  <si>
    <t xml:space="preserve">          Mokėtinos sumos</t>
  </si>
  <si>
    <t>(data)</t>
  </si>
  <si>
    <t>(Įstaigos pavadinimas)</t>
  </si>
  <si>
    <t>Klaipėdos rajono savivaldybės priešgaisrinė tarnyba</t>
  </si>
  <si>
    <t xml:space="preserve">įsakymu Nr. AV - 2486 </t>
  </si>
  <si>
    <t>2014 m. spalio 27  d.</t>
  </si>
  <si>
    <t>administracijos direktoriaus</t>
  </si>
  <si>
    <t>Klaipėdos rajono savivaldybės</t>
  </si>
  <si>
    <t>P A T V I R T I N T A</t>
  </si>
  <si>
    <t>PAŽYMA PRIE MOKĖTINŲ IR GAUTINŲ SUMŲ 2019 M. GRUODŽIO  31 D. ATASKAITOS FORMOS NR. 4</t>
  </si>
  <si>
    <r>
      <t xml:space="preserve">  </t>
    </r>
    <r>
      <rPr>
        <u/>
        <sz val="8"/>
        <rFont val="Arial"/>
        <family val="2"/>
        <charset val="186"/>
      </rPr>
      <t>Metinė,</t>
    </r>
    <r>
      <rPr>
        <sz val="8"/>
        <rFont val="Arial"/>
        <family val="2"/>
        <charset val="186"/>
      </rPr>
      <t xml:space="preserve"> ketvirtinė, </t>
    </r>
  </si>
  <si>
    <t xml:space="preserve">Įv. prekės </t>
  </si>
  <si>
    <t>Konsultacinės paslaugos</t>
  </si>
  <si>
    <t>(Parašas) (Vardas ir pavardė)</t>
  </si>
  <si>
    <t>03.02.01.01.</t>
  </si>
  <si>
    <t>Iš viso</t>
  </si>
  <si>
    <t>socialinio draudimo įmokos</t>
  </si>
  <si>
    <t>Atostogų rezervas, iš jų:</t>
  </si>
  <si>
    <t>Kitoms išlaidoms</t>
  </si>
  <si>
    <t>Suma</t>
  </si>
  <si>
    <t>Programa</t>
  </si>
  <si>
    <t>Valstybės funkcija</t>
  </si>
  <si>
    <t>Finansavimo sumų paskirtis</t>
  </si>
  <si>
    <t>Finansavimo
šaltinis</t>
  </si>
  <si>
    <t>Eil.
Nr.</t>
  </si>
  <si>
    <t>Sukaupta finansavimo pajamų suma ataskaitinio laikotarpio pabaigoje:</t>
  </si>
  <si>
    <t>2019-12-31</t>
  </si>
  <si>
    <t>Ataskaitinis laikotarpis:</t>
  </si>
  <si>
    <t>Kvietinių 30, Gargždai</t>
  </si>
  <si>
    <t>2020-01-07  Nr . 20</t>
  </si>
  <si>
    <t>PAŽYMA DĖL SUKAUPTŲ FINANSAVIMO SUMŲ</t>
  </si>
  <si>
    <t>Klaipėdos raj.savivaldybės administracijos (Biudžeto ir ekonomikos skyriui)</t>
  </si>
  <si>
    <t>Klaipėdos r. sav. priešgaisrinė tarnyba</t>
  </si>
  <si>
    <t xml:space="preserve"> įstaigos vadovas arba jo įgaliotas asmuo)</t>
  </si>
  <si>
    <t>(vyriausiasis buhalteris (buhalteris)/centralizuotos apskaitos                        (parašas)                                (vardas, pavardė)</t>
  </si>
  <si>
    <t>( įstaigos vadovo ar jo įgalioto asmens pareigų pavadinimas)                     (parašas)                              (vardas, pavardė)</t>
  </si>
  <si>
    <t>IŠ VISO (2+3)</t>
  </si>
  <si>
    <t>MATERIALIOJO IR NEMATERIALIOJO TURTO ĮSIGIJIMO, FINANSINIO TURTO PADIDĖJIMO IR FINANSINIŲ ĮSIPAREIGOJIMŲ VYKDYMO IŠLAIDOS</t>
  </si>
  <si>
    <t>likutis ataskaitinio laikotarpio pabaigoje</t>
  </si>
  <si>
    <t>likutis metų pradžioje</t>
  </si>
  <si>
    <t>Gautinos sumos</t>
  </si>
  <si>
    <t>x</t>
  </si>
  <si>
    <t>Finansinių įsipareigojimų vykdymo išlaidos (grąžintos skolos)</t>
  </si>
  <si>
    <t>Biologinio turto ir žemės gelmių išteklių įsigijimo išlaidos</t>
  </si>
  <si>
    <t>Prekių, skirtų parduoti arba perduoti, įsigijimo išlaidos</t>
  </si>
  <si>
    <t>Nebaigtos gaminti produkcijos įsigijimo išlaidos</t>
  </si>
  <si>
    <t xml:space="preserve">Patentų įsigijimo išlaidos </t>
  </si>
  <si>
    <t>Gyvenamiųjų namų įsigijimo išlaidos</t>
  </si>
  <si>
    <t>Žemės įsigijimo išlaidos</t>
  </si>
  <si>
    <t>Pervedamos Europos Sąjungos, kitos tarptautinės finansinės paramos ir bendrojo finansavimo lėšos investicijoms ne valdžios sektoriui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</si>
  <si>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</si>
  <si>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</si>
  <si>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</si>
  <si>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</t>
  </si>
  <si>
    <t>Pervedamos Europos Sąjungos ir kitos tarptautinės finansinės paramos ir bendrojo finansavimo lėšos</t>
  </si>
  <si>
    <t>Subsidijos iš Europos Sąjungos ir kitos tarptautinės finansinės paramos (ne valdžios sektoriui)</t>
  </si>
  <si>
    <t>Pervedamos Europos Sąjungos, kitos tarptautinės finansinės paramos ir bendrojo finansavimo lėšos</t>
  </si>
  <si>
    <t>Neigaima valiutos kurso įtaka</t>
  </si>
  <si>
    <t>Kitos išlaidos kitiems einamiesiems tikslams</t>
  </si>
  <si>
    <t>Stipendijos</t>
  </si>
  <si>
    <t xml:space="preserve">Darbdavių socialinė parama pinigais </t>
  </si>
  <si>
    <t>Darbdavių socialinė parama</t>
  </si>
  <si>
    <t>Socialinė parama natūra</t>
  </si>
  <si>
    <t>Socialinė parama pinigais</t>
  </si>
  <si>
    <t>Socialinė parama (soc. paramos pašalpos) ir rentos</t>
  </si>
  <si>
    <t>Socialinės išmokos (pašalpos)</t>
  </si>
  <si>
    <t>Bendrųjų nacionalinių pajamų nuosavi ištekliai</t>
  </si>
  <si>
    <t>Pridėtinės vertės mokesčio nuosavi ištekliai</t>
  </si>
  <si>
    <t>Cukraus sektoriaus mokesčiai</t>
  </si>
  <si>
    <t>Muitai</t>
  </si>
  <si>
    <t>Tradiciniai nuosavi ištekliai</t>
  </si>
  <si>
    <t>Įmokos į Europos Sąjungos biudžetą</t>
  </si>
  <si>
    <t>Dotacijos kitiems valdžios sektorius subjektams einamiesiems tikslams</t>
  </si>
  <si>
    <t>Dotacijos tarptautinėms organizacijoms turtui įsigyti</t>
  </si>
  <si>
    <t>Dotacijos tarptautinėms organizacijoms</t>
  </si>
  <si>
    <t>Dotacijos užsienio valstybėms</t>
  </si>
  <si>
    <t>Dotacijos</t>
  </si>
  <si>
    <t>Subsidijos iš biudžeto lešų</t>
  </si>
  <si>
    <t>Subsidijos</t>
  </si>
  <si>
    <t>Savivaldybių sumokėtos palūkanos</t>
  </si>
  <si>
    <t>Palūkanos rezidentams, kitiems nei valdžios sektorius (tik už tiesioginę skolą)</t>
  </si>
  <si>
    <t>Materialiojo ir nematerialiojo turto nuomos išlaidos</t>
  </si>
  <si>
    <t>Transporto išlaikymo ir transporto paslaugų įsigijimo išlaidos</t>
  </si>
  <si>
    <t>Prekių ir paslaugų įsigijimo išlaidos</t>
  </si>
  <si>
    <t>Socialinio draudimo įmokos</t>
  </si>
  <si>
    <t>iš jų: gyventojų pajamų mokestis</t>
  </si>
  <si>
    <t>Darbo užmokestis ir socialinis draudimas</t>
  </si>
  <si>
    <t>45 dienas</t>
  </si>
  <si>
    <t>10 dienų</t>
  </si>
  <si>
    <t xml:space="preserve">iš jų įvykdymo terminas </t>
  </si>
  <si>
    <t>iš viso</t>
  </si>
  <si>
    <t>Mokėtinos sumos</t>
  </si>
  <si>
    <t>Eil.Nr</t>
  </si>
  <si>
    <t>(Eurais,ct)</t>
  </si>
  <si>
    <t xml:space="preserve">VBD - Valstybės biudžeto specialioji tikslinė dotacija  </t>
  </si>
  <si>
    <t>Ministerijos/Savivaldybės</t>
  </si>
  <si>
    <t xml:space="preserve">                                                                   (data)</t>
  </si>
  <si>
    <t xml:space="preserve"> 2020.01.07 Nr. 20</t>
  </si>
  <si>
    <t xml:space="preserve">                   ATASKAITA</t>
  </si>
  <si>
    <t>2019 m. gruodžio mėn. 31 d.</t>
  </si>
  <si>
    <t xml:space="preserve">                                                                   MOKĖTINŲ IR GAUTINŲ SUMŲ</t>
  </si>
  <si>
    <t xml:space="preserve">                                                         (įstaigos pavadinimas, kodas Juridinių asmenų registre, adresas)</t>
  </si>
  <si>
    <t>2018 m. gruodžio 31 d. įsakymo Nr. 1K-464 redakcija)</t>
  </si>
  <si>
    <t>Forma Nr. 4 patvirtinta</t>
  </si>
  <si>
    <t xml:space="preserve">P A T V I R T I N T A </t>
  </si>
  <si>
    <t>2018 m. vasario 6 d.</t>
  </si>
  <si>
    <t>įsakymu Nr.(5.1.1) AV - 306</t>
  </si>
  <si>
    <t>302519630, Kvietinių g. 30,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</si>
  <si>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</si>
  <si>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</si>
  <si>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</si>
  <si>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</si>
  <si>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</si>
  <si>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</si>
  <si>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</si>
  <si>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</si>
  <si>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</si>
  <si>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</si>
  <si>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</si>
  <si>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</si>
  <si>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</si>
  <si>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</si>
  <si>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</si>
  <si>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</si>
  <si>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</si>
  <si>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</si>
  <si>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</si>
  <si>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</si>
  <si>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</si>
  <si>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</si>
  <si>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</si>
  <si>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</si>
  <si>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</si>
  <si>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</si>
  <si>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</si>
  <si>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</si>
  <si>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PAŽYMA APIE PAJAMAS UŽ PASLAUGAS IR NUOMĄ  2019 M GRUODŽIO  31 D. </t>
  </si>
  <si>
    <t>2020-01-07 Nr. 20</t>
  </si>
  <si>
    <r>
      <rPr>
        <u/>
        <sz val="9"/>
        <rFont val="Arial"/>
        <family val="2"/>
        <charset val="186"/>
      </rPr>
      <t>Metinė,</t>
    </r>
    <r>
      <rPr>
        <sz val="9"/>
        <rFont val="Arial"/>
        <family val="2"/>
        <charset val="186"/>
      </rPr>
      <t xml:space="preserve"> ketvirtinė, mėnesinė</t>
    </r>
  </si>
  <si>
    <t>Atsargoms</t>
  </si>
  <si>
    <t>Ilgalaikiam turtui įsigyti</t>
  </si>
  <si>
    <t>Per ataskaitinį laikotarpį gautos finansavimo sumos:</t>
  </si>
  <si>
    <t>PAŽYMA DĖL GAUTINŲ, GAUTŲ IR GRĄŽINTINŲ FINANSAVIMO SUMŲ</t>
  </si>
  <si>
    <t>pabaigoje</t>
  </si>
  <si>
    <t>pradžioje</t>
  </si>
  <si>
    <t>laikotarpio</t>
  </si>
  <si>
    <t>lešų</t>
  </si>
  <si>
    <t>lėšų</t>
  </si>
  <si>
    <t xml:space="preserve">metų </t>
  </si>
  <si>
    <t>Tikslinių lėšų pavadinimas</t>
  </si>
  <si>
    <t>Likutis</t>
  </si>
  <si>
    <t xml:space="preserve">Panaudota </t>
  </si>
  <si>
    <t xml:space="preserve">Gauta </t>
  </si>
  <si>
    <t>(eurais)</t>
  </si>
  <si>
    <r>
      <t>Ketvirtinė</t>
    </r>
    <r>
      <rPr>
        <sz val="10"/>
        <rFont val="Arial"/>
        <family val="2"/>
        <charset val="186"/>
      </rPr>
      <t xml:space="preserve">, </t>
    </r>
    <r>
      <rPr>
        <u/>
        <sz val="10"/>
        <rFont val="Arial"/>
        <family val="2"/>
        <charset val="186"/>
      </rPr>
      <t>metinė</t>
    </r>
  </si>
  <si>
    <t>įsakymu Nr. AV-4</t>
  </si>
  <si>
    <t>2007 m. sausio 2 d.</t>
  </si>
  <si>
    <t xml:space="preserve">           Įstaigos pavadinimas</t>
  </si>
  <si>
    <t>PATVIRTINTA</t>
  </si>
  <si>
    <t>TIKSLINIŲ LĖŠŲ GAVIMAS IR PANAUDOJIMAS  2019 m. gruodžio 31 d.</t>
  </si>
  <si>
    <t xml:space="preserve">               Sudaryta 2020 m. sausio 7 d.  Nr.20</t>
  </si>
  <si>
    <t>GPM iki 2% įmokų sumos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</si>
  <si>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</si>
  <si>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</si>
  <si>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</si>
  <si>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</si>
  <si>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</si>
  <si>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</si>
  <si>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rajono savivaldybės priešgaisrinė tarnyba, 302519630</t>
  </si>
  <si>
    <t>(įstaigos pavadinimas, kodas)</t>
  </si>
  <si>
    <t xml:space="preserve">                              (data)</t>
  </si>
  <si>
    <t>Gargždai</t>
  </si>
  <si>
    <t xml:space="preserve">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</si>
  <si>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</si>
  <si>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</si>
  <si>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</si>
  <si>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</si>
  <si>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</si>
  <si>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</si>
  <si>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</si>
  <si>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</si>
  <si>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pasalugų pardavimo pajamos</t>
  </si>
  <si>
    <t>IŠ VISO:</t>
  </si>
  <si>
    <t>Tranybos viršininkas</t>
  </si>
  <si>
    <t>(vadovo ar jo įgalioto asmens pareigos)</t>
  </si>
  <si>
    <t>(vyriausiojo buhalterio (buhalterio) ar jo įgalioto asmens pareigos)</t>
  </si>
  <si>
    <t>SAVIVALDYBĖS BIUDŽETINIŲ ĮSTAIGŲ  PAJAMŲ ĮMOKŲ ATASKAITA UŽ  2019 METŲ IV KETVIRTĮ</t>
  </si>
  <si>
    <t>2020-01-07  Nr. 20</t>
  </si>
  <si>
    <t>Forma Nr. B-9   metinė, ketvirtinė                                                  patvirtinta Klaipėdos rajono savivaldybės administracijos direktoriaus  2019 m.  balandžio  3   d. įsakymu Nr AV-645</t>
  </si>
  <si>
    <t>(Įstaigos pavadinimas, kodas)</t>
  </si>
  <si>
    <t>(data ir numeris)</t>
  </si>
  <si>
    <t xml:space="preserve">Programa:Savivaldybės valdymo ir pagr.funkcijų vykdymo  </t>
  </si>
  <si>
    <t xml:space="preserve">Finansavimo šaltinis: </t>
  </si>
  <si>
    <t>-</t>
  </si>
  <si>
    <t>Išlaidų klasifikacija pagal valstybės funkcijas:</t>
  </si>
  <si>
    <t>9.1.2.15 Savivaldybės priešgaisrinių tarnybų darbo organizavima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</si>
  <si>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</si>
  <si>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</si>
  <si>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</si>
  <si>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</si>
  <si>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</si>
  <si>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</si>
  <si>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</si>
  <si>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</si>
  <si>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</si>
  <si>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</si>
  <si>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</si>
  <si>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</si>
  <si>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</si>
  <si>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</si>
  <si>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</si>
  <si>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</si>
  <si>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</si>
  <si>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Sveikatos priežiūros specialistai, pagalbinis medicinos ir individualios priežiūros personalas</t>
  </si>
  <si>
    <t>Socialinį darbą dirbantys darbuotojai</t>
  </si>
  <si>
    <t>Kultūros ir meno darbuotojai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</si>
  <si>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</si>
  <si>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</si>
  <si>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</si>
  <si>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</si>
  <si>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</si>
  <si>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Vyriausiasis buhalteris</t>
  </si>
  <si>
    <t>SVEIKATOS PRIEŽIŪROS, SOCIALINĖS APSAUGOS IR KITŲ  ĮSTAIGŲ ETATŲ  IR IŠLAIDŲ DARBO UŽMOKESČIUI  PLANO ĮVYKDYMO ATASKAITA 2019 m. gruodžio mėn.  31 d.</t>
  </si>
  <si>
    <t>SVEIKATOS PRIEŽIŪROS, SOCIALINĖS APSAUGOS IR KITŲ  ĮSTAIGŲ ETATŲ  IR IŠLAIDŲ DARBO UŽMOKESČIUI  PLANO ĮVYKDYMO ATASKAITA 2019 m. gruiodžio mėn.  31 d.</t>
  </si>
  <si>
    <t>mokymo lėšos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</si>
</sst>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1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u/>
      <sz val="8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indexed="8"/>
      <name val="Arial"/>
      <family val="2"/>
      <charset val="186"/>
    </font>
    <font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Cambria"/>
      <family val="1"/>
      <charset val="186"/>
    </font>
    <font>
      <b/>
      <sz val="9"/>
      <color indexed="8"/>
      <name val="Cambria"/>
      <family val="1"/>
      <charset val="186"/>
    </font>
    <font>
      <u/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10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</fills>
  <borders count="7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 applyFill="0" applyProtection="0"/>
    <xf numFmtId="0" fontId="23" fillId="0" borderId="0"/>
    <xf numFmtId="0" fontId="28" fillId="0" borderId="0"/>
    <xf numFmtId="0" fontId="35" fillId="0" borderId="0" applyFill="0" applyProtection="0"/>
    <xf numFmtId="0" fontId="23" fillId="0" borderId="0"/>
    <xf numFmtId="0" fontId="23" fillId="0" borderId="0"/>
    <xf numFmtId="0" fontId="47" fillId="0" borderId="0" applyFill="0" applyProtection="0"/>
    <xf numFmtId="0" fontId="54" fillId="0" borderId="0"/>
    <xf numFmtId="0" fontId="44" fillId="0" borderId="0"/>
    <xf numFmtId="0" fontId="57" fillId="0" borderId="0"/>
    <xf numFmtId="0" fontId="54" fillId="0" borderId="0"/>
    <xf numFmtId="0" fontId="23" fillId="0" borderId="0"/>
    <xf numFmtId="0" fontId="57" fillId="0" borderId="0"/>
  </cellStyleXfs>
  <cellXfs count="611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0" fillId="0" borderId="0" xfId="0" applyFill="1" applyProtection="1"/>
    <xf numFmtId="0" fontId="0" fillId="0" borderId="0" xfId="0" applyFill="1" applyProtection="1"/>
    <xf numFmtId="0" fontId="0" fillId="0" borderId="0" xfId="0"/>
    <xf numFmtId="0" fontId="23" fillId="0" borderId="0" xfId="1"/>
    <xf numFmtId="0" fontId="24" fillId="0" borderId="0" xfId="1" applyFont="1"/>
    <xf numFmtId="0" fontId="23" fillId="5" borderId="18" xfId="1" applyFill="1" applyBorder="1"/>
    <xf numFmtId="0" fontId="23" fillId="0" borderId="18" xfId="1" applyBorder="1"/>
    <xf numFmtId="0" fontId="23" fillId="0" borderId="18" xfId="1" applyBorder="1" applyAlignment="1">
      <alignment horizontal="right"/>
    </xf>
    <xf numFmtId="0" fontId="25" fillId="0" borderId="0" xfId="1" applyFont="1"/>
    <xf numFmtId="0" fontId="25" fillId="0" borderId="0" xfId="1" applyFont="1" applyAlignment="1">
      <alignment horizontal="center" wrapText="1"/>
    </xf>
    <xf numFmtId="0" fontId="25" fillId="0" borderId="0" xfId="1" applyFont="1" applyAlignment="1">
      <alignment horizontal="center"/>
    </xf>
    <xf numFmtId="0" fontId="24" fillId="0" borderId="0" xfId="1" applyFont="1" applyAlignment="1">
      <alignment horizontal="right"/>
    </xf>
    <xf numFmtId="0" fontId="24" fillId="0" borderId="0" xfId="1" applyFont="1" applyAlignment="1">
      <alignment horizontal="center"/>
    </xf>
    <xf numFmtId="0" fontId="26" fillId="5" borderId="18" xfId="1" applyFont="1" applyFill="1" applyBorder="1"/>
    <xf numFmtId="0" fontId="26" fillId="0" borderId="18" xfId="1" applyFont="1" applyBorder="1"/>
    <xf numFmtId="0" fontId="23" fillId="0" borderId="19" xfId="1" applyBorder="1"/>
    <xf numFmtId="0" fontId="26" fillId="0" borderId="0" xfId="1" applyFont="1"/>
    <xf numFmtId="0" fontId="24" fillId="0" borderId="16" xfId="1" applyFont="1" applyBorder="1" applyAlignment="1">
      <alignment horizontal="center"/>
    </xf>
    <xf numFmtId="14" fontId="23" fillId="0" borderId="17" xfId="1" applyNumberFormat="1" applyBorder="1"/>
    <xf numFmtId="0" fontId="26" fillId="0" borderId="17" xfId="1" applyFont="1" applyBorder="1"/>
    <xf numFmtId="0" fontId="23" fillId="0" borderId="0" xfId="1" applyAlignment="1">
      <alignment horizontal="left"/>
    </xf>
    <xf numFmtId="0" fontId="28" fillId="0" borderId="0" xfId="2"/>
    <xf numFmtId="0" fontId="29" fillId="0" borderId="0" xfId="2" applyFont="1"/>
    <xf numFmtId="2" fontId="29" fillId="0" borderId="0" xfId="2" applyNumberFormat="1" applyFont="1" applyAlignment="1">
      <alignment horizontal="right" vertical="center"/>
    </xf>
    <xf numFmtId="49" fontId="29" fillId="0" borderId="0" xfId="2" applyNumberFormat="1" applyFont="1" applyAlignment="1">
      <alignment horizontal="center" vertical="center"/>
    </xf>
    <xf numFmtId="0" fontId="28" fillId="0" borderId="0" xfId="2" applyAlignment="1">
      <alignment horizontal="right" vertical="center"/>
    </xf>
    <xf numFmtId="0" fontId="29" fillId="0" borderId="0" xfId="2" applyFont="1" applyAlignment="1">
      <alignment horizontal="left" vertical="center" wrapText="1"/>
    </xf>
    <xf numFmtId="0" fontId="29" fillId="0" borderId="0" xfId="2" applyFont="1" applyAlignment="1">
      <alignment horizontal="center" vertical="center" wrapText="1"/>
    </xf>
    <xf numFmtId="2" fontId="31" fillId="0" borderId="23" xfId="2" applyNumberFormat="1" applyFont="1" applyBorder="1" applyAlignment="1">
      <alignment horizontal="right" vertical="center"/>
    </xf>
    <xf numFmtId="49" fontId="31" fillId="0" borderId="23" xfId="2" applyNumberFormat="1" applyFont="1" applyBorder="1" applyAlignment="1">
      <alignment horizontal="center" vertical="center"/>
    </xf>
    <xf numFmtId="0" fontId="32" fillId="0" borderId="23" xfId="2" applyFont="1" applyBorder="1" applyAlignment="1">
      <alignment horizontal="right" vertical="center"/>
    </xf>
    <xf numFmtId="0" fontId="29" fillId="0" borderId="23" xfId="2" applyFont="1" applyBorder="1" applyAlignment="1">
      <alignment horizontal="left" vertical="center" wrapText="1"/>
    </xf>
    <xf numFmtId="0" fontId="29" fillId="0" borderId="23" xfId="2" applyFont="1" applyBorder="1" applyAlignment="1">
      <alignment horizontal="center" vertical="center" wrapText="1"/>
    </xf>
    <xf numFmtId="2" fontId="29" fillId="0" borderId="23" xfId="2" applyNumberFormat="1" applyFont="1" applyBorder="1" applyAlignment="1">
      <alignment horizontal="right" vertical="center"/>
    </xf>
    <xf numFmtId="49" fontId="29" fillId="0" borderId="23" xfId="2" applyNumberFormat="1" applyFont="1" applyBorder="1" applyAlignment="1">
      <alignment horizontal="center" vertical="center"/>
    </xf>
    <xf numFmtId="0" fontId="28" fillId="0" borderId="23" xfId="2" applyBorder="1" applyAlignment="1">
      <alignment horizontal="right" vertical="center"/>
    </xf>
    <xf numFmtId="0" fontId="29" fillId="0" borderId="23" xfId="2" applyFont="1" applyBorder="1" applyAlignment="1">
      <alignment horizontal="left" vertical="center" wrapText="1"/>
    </xf>
    <xf numFmtId="0" fontId="31" fillId="6" borderId="23" xfId="2" applyFont="1" applyFill="1" applyBorder="1" applyAlignment="1">
      <alignment horizontal="center" vertical="center"/>
    </xf>
    <xf numFmtId="0" fontId="31" fillId="6" borderId="23" xfId="2" applyFont="1" applyFill="1" applyBorder="1" applyAlignment="1">
      <alignment horizontal="center" vertical="center" wrapText="1"/>
    </xf>
    <xf numFmtId="0" fontId="29" fillId="0" borderId="0" xfId="2" applyFont="1" applyAlignment="1">
      <alignment vertical="center" wrapText="1"/>
    </xf>
    <xf numFmtId="14" fontId="31" fillId="0" borderId="0" xfId="2" applyNumberFormat="1" applyFont="1" applyAlignment="1">
      <alignment vertical="center" wrapText="1"/>
    </xf>
    <xf numFmtId="0" fontId="35" fillId="0" borderId="0" xfId="3" applyFill="1" applyProtection="1"/>
    <xf numFmtId="0" fontId="35" fillId="0" borderId="0" xfId="3" applyFill="1" applyProtection="1">
      <protection hidden="1"/>
    </xf>
    <xf numFmtId="0" fontId="36" fillId="0" borderId="0" xfId="3" applyFont="1" applyFill="1" applyProtection="1">
      <protection hidden="1"/>
    </xf>
    <xf numFmtId="0" fontId="36" fillId="0" borderId="0" xfId="3" applyFont="1" applyFill="1" applyProtection="1">
      <protection locked="0"/>
    </xf>
    <xf numFmtId="0" fontId="37" fillId="0" borderId="0" xfId="3" applyFont="1" applyFill="1" applyProtection="1">
      <protection locked="0"/>
    </xf>
    <xf numFmtId="0" fontId="35" fillId="0" borderId="0" xfId="3" applyFill="1" applyAlignment="1" applyProtection="1">
      <alignment horizontal="left" vertical="center" wrapText="1"/>
    </xf>
    <xf numFmtId="0" fontId="36" fillId="0" borderId="0" xfId="3" applyFont="1" applyFill="1" applyProtection="1"/>
    <xf numFmtId="2" fontId="38" fillId="0" borderId="1" xfId="3" applyNumberFormat="1" applyFont="1" applyFill="1" applyBorder="1" applyAlignment="1" applyProtection="1">
      <alignment horizontal="right" vertical="center"/>
      <protection hidden="1"/>
    </xf>
    <xf numFmtId="0" fontId="38" fillId="0" borderId="1" xfId="3" applyFont="1" applyFill="1" applyBorder="1" applyAlignment="1" applyProtection="1">
      <alignment horizontal="center" vertical="center" wrapText="1"/>
      <protection hidden="1"/>
    </xf>
    <xf numFmtId="0" fontId="38" fillId="0" borderId="1" xfId="3" applyFont="1" applyFill="1" applyBorder="1" applyAlignment="1" applyProtection="1">
      <alignment wrapText="1"/>
      <protection hidden="1"/>
    </xf>
    <xf numFmtId="0" fontId="38" fillId="0" borderId="1" xfId="3" applyFont="1" applyFill="1" applyBorder="1" applyProtection="1">
      <protection hidden="1"/>
    </xf>
    <xf numFmtId="2" fontId="38" fillId="0" borderId="1" xfId="3" applyNumberFormat="1" applyFont="1" applyFill="1" applyBorder="1" applyAlignment="1" applyProtection="1">
      <alignment horizontal="right" vertical="center"/>
      <protection locked="0"/>
    </xf>
    <xf numFmtId="0" fontId="38" fillId="0" borderId="1" xfId="3" applyFont="1" applyFill="1" applyBorder="1" applyAlignment="1" applyProtection="1">
      <alignment horizontal="left" vertical="center" wrapText="1"/>
      <protection hidden="1"/>
    </xf>
    <xf numFmtId="0" fontId="38" fillId="0" borderId="1" xfId="3" applyFont="1" applyFill="1" applyBorder="1" applyAlignment="1" applyProtection="1">
      <alignment horizontal="center" vertical="center"/>
      <protection hidden="1"/>
    </xf>
    <xf numFmtId="2" fontId="38" fillId="0" borderId="10" xfId="3" applyNumberFormat="1" applyFont="1" applyFill="1" applyBorder="1" applyAlignment="1" applyProtection="1">
      <alignment horizontal="right" vertical="center"/>
      <protection locked="0"/>
    </xf>
    <xf numFmtId="0" fontId="38" fillId="0" borderId="10" xfId="3" applyFont="1" applyFill="1" applyBorder="1" applyAlignment="1" applyProtection="1">
      <alignment horizontal="center" vertical="center"/>
      <protection hidden="1"/>
    </xf>
    <xf numFmtId="0" fontId="38" fillId="0" borderId="10" xfId="3" applyFont="1" applyFill="1" applyBorder="1" applyProtection="1">
      <protection hidden="1"/>
    </xf>
    <xf numFmtId="0" fontId="36" fillId="0" borderId="28" xfId="3" applyFont="1" applyFill="1" applyBorder="1" applyAlignment="1" applyProtection="1">
      <alignment horizontal="center" vertical="center" wrapText="1"/>
    </xf>
    <xf numFmtId="0" fontId="36" fillId="0" borderId="33" xfId="3" applyFont="1" applyFill="1" applyBorder="1" applyAlignment="1" applyProtection="1">
      <alignment horizontal="centerContinuous" vertical="center" wrapText="1"/>
    </xf>
    <xf numFmtId="0" fontId="36" fillId="0" borderId="34" xfId="3" applyFont="1" applyFill="1" applyBorder="1" applyAlignment="1" applyProtection="1">
      <alignment horizontal="centerContinuous" vertical="center" wrapText="1"/>
    </xf>
    <xf numFmtId="0" fontId="36" fillId="0" borderId="0" xfId="3" applyFont="1" applyFill="1" applyAlignment="1" applyProtection="1">
      <alignment horizontal="center" vertical="center" wrapText="1"/>
    </xf>
    <xf numFmtId="0" fontId="36" fillId="0" borderId="28" xfId="3" applyFont="1" applyFill="1" applyBorder="1" applyAlignment="1" applyProtection="1">
      <alignment horizontal="centerContinuous" vertical="center" wrapText="1"/>
    </xf>
    <xf numFmtId="0" fontId="36" fillId="0" borderId="0" xfId="3" applyFont="1" applyFill="1" applyAlignment="1" applyProtection="1">
      <alignment horizontal="center" vertical="center" wrapText="1"/>
      <protection hidden="1"/>
    </xf>
    <xf numFmtId="0" fontId="36" fillId="0" borderId="0" xfId="3" applyFont="1" applyFill="1" applyAlignment="1" applyProtection="1">
      <alignment wrapText="1"/>
      <protection hidden="1"/>
    </xf>
    <xf numFmtId="0" fontId="36" fillId="0" borderId="1" xfId="3" applyFont="1" applyFill="1" applyBorder="1" applyAlignment="1" applyProtection="1">
      <alignment horizontal="center" vertical="center"/>
      <protection hidden="1"/>
    </xf>
    <xf numFmtId="2" fontId="36" fillId="0" borderId="1" xfId="3" applyNumberFormat="1" applyFont="1" applyFill="1" applyBorder="1" applyAlignment="1" applyProtection="1">
      <alignment horizontal="right" vertical="center"/>
      <protection locked="0"/>
    </xf>
    <xf numFmtId="0" fontId="36" fillId="0" borderId="1" xfId="3" applyFont="1" applyFill="1" applyBorder="1" applyAlignment="1" applyProtection="1">
      <alignment horizontal="center" vertical="center" wrapText="1"/>
      <protection hidden="1"/>
    </xf>
    <xf numFmtId="0" fontId="36" fillId="0" borderId="1" xfId="3" applyFont="1" applyFill="1" applyBorder="1" applyAlignment="1" applyProtection="1">
      <alignment horizontal="left" vertical="center" wrapText="1"/>
      <protection hidden="1"/>
    </xf>
    <xf numFmtId="2" fontId="36" fillId="0" borderId="1" xfId="3" applyNumberFormat="1" applyFont="1" applyFill="1" applyBorder="1" applyAlignment="1" applyProtection="1">
      <alignment horizontal="right" vertical="center"/>
      <protection hidden="1"/>
    </xf>
    <xf numFmtId="2" fontId="36" fillId="0" borderId="1" xfId="3" applyNumberFormat="1" applyFont="1" applyFill="1" applyBorder="1" applyProtection="1">
      <protection locked="0"/>
    </xf>
    <xf numFmtId="2" fontId="36" fillId="0" borderId="1" xfId="3" applyNumberFormat="1" applyFont="1" applyFill="1" applyBorder="1" applyAlignment="1" applyProtection="1">
      <alignment horizontal="right" vertical="center" wrapText="1"/>
      <protection hidden="1"/>
    </xf>
    <xf numFmtId="2" fontId="38" fillId="0" borderId="10" xfId="3" applyNumberFormat="1" applyFont="1" applyFill="1" applyBorder="1" applyAlignment="1" applyProtection="1">
      <alignment horizontal="right"/>
      <protection hidden="1"/>
    </xf>
    <xf numFmtId="2" fontId="38" fillId="0" borderId="10" xfId="3" applyNumberFormat="1" applyFont="1" applyFill="1" applyBorder="1" applyAlignment="1" applyProtection="1">
      <alignment horizontal="right" vertical="center"/>
      <protection hidden="1"/>
    </xf>
    <xf numFmtId="0" fontId="38" fillId="0" borderId="10" xfId="3" applyFont="1" applyFill="1" applyBorder="1" applyAlignment="1" applyProtection="1">
      <alignment horizontal="center" vertical="center" wrapText="1"/>
      <protection hidden="1"/>
    </xf>
    <xf numFmtId="0" fontId="38" fillId="0" borderId="10" xfId="3" applyFont="1" applyFill="1" applyBorder="1" applyAlignment="1" applyProtection="1">
      <alignment horizontal="left" vertical="center" wrapText="1"/>
      <protection hidden="1"/>
    </xf>
    <xf numFmtId="0" fontId="36" fillId="0" borderId="10" xfId="3" applyFont="1" applyFill="1" applyBorder="1" applyAlignment="1" applyProtection="1">
      <alignment horizontal="center" vertical="center"/>
      <protection hidden="1"/>
    </xf>
    <xf numFmtId="0" fontId="36" fillId="0" borderId="33" xfId="3" applyFont="1" applyFill="1" applyBorder="1" applyAlignment="1" applyProtection="1">
      <alignment horizontal="center" vertical="center"/>
    </xf>
    <xf numFmtId="0" fontId="36" fillId="0" borderId="28" xfId="3" applyFont="1" applyFill="1" applyBorder="1" applyAlignment="1" applyProtection="1">
      <alignment horizontal="center" vertical="center"/>
    </xf>
    <xf numFmtId="0" fontId="36" fillId="0" borderId="34" xfId="3" applyFont="1" applyFill="1" applyBorder="1" applyAlignment="1" applyProtection="1">
      <alignment horizontal="center" vertical="center"/>
      <protection hidden="1"/>
    </xf>
    <xf numFmtId="0" fontId="36" fillId="0" borderId="33" xfId="3" applyFont="1" applyFill="1" applyBorder="1" applyAlignment="1" applyProtection="1">
      <alignment horizontal="centerContinuous" vertical="center"/>
      <protection hidden="1"/>
    </xf>
    <xf numFmtId="0" fontId="36" fillId="0" borderId="42" xfId="3" applyFont="1" applyFill="1" applyBorder="1" applyAlignment="1" applyProtection="1">
      <alignment horizontal="centerContinuous" vertical="center"/>
      <protection hidden="1"/>
    </xf>
    <xf numFmtId="0" fontId="36" fillId="0" borderId="34" xfId="3" applyFont="1" applyFill="1" applyBorder="1" applyAlignment="1" applyProtection="1">
      <alignment horizontal="centerContinuous" vertical="center"/>
      <protection hidden="1"/>
    </xf>
    <xf numFmtId="0" fontId="36" fillId="0" borderId="42" xfId="3" applyFont="1" applyFill="1" applyBorder="1" applyAlignment="1" applyProtection="1">
      <alignment horizontal="centerContinuous" vertical="center" wrapText="1"/>
    </xf>
    <xf numFmtId="0" fontId="36" fillId="0" borderId="33" xfId="3" applyFont="1" applyFill="1" applyBorder="1" applyAlignment="1" applyProtection="1">
      <alignment horizontal="centerContinuous" vertical="center"/>
    </xf>
    <xf numFmtId="0" fontId="36" fillId="0" borderId="42" xfId="3" applyFont="1" applyFill="1" applyBorder="1" applyAlignment="1" applyProtection="1">
      <alignment horizontal="centerContinuous" vertical="center"/>
    </xf>
    <xf numFmtId="0" fontId="36" fillId="0" borderId="34" xfId="3" applyFont="1" applyFill="1" applyBorder="1" applyAlignment="1" applyProtection="1">
      <alignment horizontal="centerContinuous" vertical="center"/>
    </xf>
    <xf numFmtId="1" fontId="36" fillId="0" borderId="28" xfId="3" applyNumberFormat="1" applyFont="1" applyFill="1" applyBorder="1" applyProtection="1">
      <protection locked="0"/>
    </xf>
    <xf numFmtId="0" fontId="36" fillId="0" borderId="28" xfId="3" applyFont="1" applyFill="1" applyBorder="1" applyProtection="1">
      <protection locked="0"/>
    </xf>
    <xf numFmtId="0" fontId="35" fillId="0" borderId="6" xfId="3" applyFill="1" applyBorder="1" applyAlignment="1" applyProtection="1">
      <alignment horizontal="centerContinuous" vertical="center"/>
      <protection hidden="1"/>
    </xf>
    <xf numFmtId="0" fontId="36" fillId="0" borderId="6" xfId="3" applyFont="1" applyFill="1" applyBorder="1" applyAlignment="1" applyProtection="1">
      <alignment horizontal="centerContinuous" vertical="center"/>
      <protection hidden="1"/>
    </xf>
    <xf numFmtId="0" fontId="36" fillId="0" borderId="0" xfId="3" applyFont="1" applyFill="1" applyAlignment="1" applyProtection="1">
      <alignment horizontal="center"/>
    </xf>
    <xf numFmtId="0" fontId="35" fillId="0" borderId="0" xfId="3" applyFill="1" applyAlignment="1" applyProtection="1">
      <alignment horizontal="centerContinuous" vertical="center"/>
    </xf>
    <xf numFmtId="0" fontId="35" fillId="0" borderId="0" xfId="3" applyFill="1" applyAlignment="1" applyProtection="1">
      <alignment wrapText="1"/>
    </xf>
    <xf numFmtId="0" fontId="36" fillId="0" borderId="0" xfId="3" applyFont="1" applyFill="1" applyAlignment="1" applyProtection="1">
      <alignment wrapText="1"/>
    </xf>
    <xf numFmtId="0" fontId="23" fillId="0" borderId="0" xfId="4"/>
    <xf numFmtId="0" fontId="23" fillId="0" borderId="17" xfId="4" applyBorder="1"/>
    <xf numFmtId="0" fontId="26" fillId="0" borderId="0" xfId="4" applyFont="1"/>
    <xf numFmtId="0" fontId="25" fillId="0" borderId="0" xfId="4" applyFont="1" applyAlignment="1">
      <alignment vertical="top"/>
    </xf>
    <xf numFmtId="0" fontId="26" fillId="0" borderId="0" xfId="4" applyFont="1" applyAlignment="1">
      <alignment horizontal="left"/>
    </xf>
    <xf numFmtId="0" fontId="23" fillId="0" borderId="0" xfId="4" applyAlignment="1">
      <alignment horizontal="center"/>
    </xf>
    <xf numFmtId="0" fontId="43" fillId="0" borderId="0" xfId="4" applyFont="1" applyAlignment="1">
      <alignment horizontal="center"/>
    </xf>
    <xf numFmtId="0" fontId="24" fillId="0" borderId="0" xfId="4" applyFont="1" applyAlignment="1">
      <alignment horizontal="right"/>
    </xf>
    <xf numFmtId="0" fontId="23" fillId="0" borderId="43" xfId="4" applyBorder="1"/>
    <xf numFmtId="0" fontId="23" fillId="0" borderId="16" xfId="4" applyBorder="1"/>
    <xf numFmtId="0" fontId="23" fillId="0" borderId="44" xfId="4" applyBorder="1"/>
    <xf numFmtId="0" fontId="26" fillId="0" borderId="43" xfId="4" applyFont="1" applyBorder="1"/>
    <xf numFmtId="0" fontId="26" fillId="0" borderId="21" xfId="4" applyFont="1" applyBorder="1" applyAlignment="1">
      <alignment horizontal="center"/>
    </xf>
    <xf numFmtId="0" fontId="23" fillId="0" borderId="45" xfId="4" applyBorder="1"/>
    <xf numFmtId="0" fontId="23" fillId="0" borderId="46" xfId="4" applyBorder="1"/>
    <xf numFmtId="0" fontId="26" fillId="0" borderId="19" xfId="4" applyFont="1" applyBorder="1" applyAlignment="1">
      <alignment horizontal="center"/>
    </xf>
    <xf numFmtId="0" fontId="26" fillId="0" borderId="45" xfId="4" applyFont="1" applyBorder="1"/>
    <xf numFmtId="0" fontId="23" fillId="0" borderId="47" xfId="4" applyBorder="1"/>
    <xf numFmtId="0" fontId="23" fillId="0" borderId="48" xfId="4" applyBorder="1"/>
    <xf numFmtId="0" fontId="23" fillId="0" borderId="21" xfId="4" applyBorder="1" applyAlignment="1">
      <alignment horizontal="center"/>
    </xf>
    <xf numFmtId="0" fontId="23" fillId="0" borderId="0" xfId="4" applyAlignment="1">
      <alignment horizontal="left"/>
    </xf>
    <xf numFmtId="0" fontId="23" fillId="0" borderId="20" xfId="1" applyBorder="1" applyAlignment="1">
      <alignment horizontal="center"/>
    </xf>
    <xf numFmtId="0" fontId="23" fillId="0" borderId="48" xfId="1" applyBorder="1" applyAlignment="1">
      <alignment horizontal="center"/>
    </xf>
    <xf numFmtId="2" fontId="23" fillId="0" borderId="47" xfId="1" applyNumberFormat="1" applyBorder="1" applyAlignment="1">
      <alignment horizontal="center"/>
    </xf>
    <xf numFmtId="2" fontId="23" fillId="0" borderId="20" xfId="1" applyNumberFormat="1" applyBorder="1" applyAlignment="1">
      <alignment horizontal="center"/>
    </xf>
    <xf numFmtId="0" fontId="26" fillId="0" borderId="48" xfId="1" applyFont="1" applyBorder="1" applyAlignment="1">
      <alignment horizontal="right"/>
    </xf>
    <xf numFmtId="0" fontId="23" fillId="0" borderId="17" xfId="1" applyBorder="1"/>
    <xf numFmtId="0" fontId="23" fillId="0" borderId="47" xfId="1" applyBorder="1"/>
    <xf numFmtId="0" fontId="23" fillId="0" borderId="21" xfId="1" applyBorder="1" applyAlignment="1">
      <alignment horizontal="center"/>
    </xf>
    <xf numFmtId="0" fontId="23" fillId="0" borderId="44" xfId="1" applyBorder="1" applyAlignment="1">
      <alignment horizontal="center"/>
    </xf>
    <xf numFmtId="0" fontId="23" fillId="0" borderId="43" xfId="1" applyBorder="1" applyAlignment="1">
      <alignment horizontal="center"/>
    </xf>
    <xf numFmtId="0" fontId="23" fillId="0" borderId="44" xfId="1" applyBorder="1"/>
    <xf numFmtId="0" fontId="23" fillId="0" borderId="16" xfId="1" applyBorder="1"/>
    <xf numFmtId="0" fontId="23" fillId="0" borderId="43" xfId="1" applyBorder="1"/>
    <xf numFmtId="0" fontId="23" fillId="0" borderId="47" xfId="1" applyBorder="1" applyAlignment="1">
      <alignment horizontal="center"/>
    </xf>
    <xf numFmtId="0" fontId="23" fillId="0" borderId="48" xfId="1" applyBorder="1"/>
    <xf numFmtId="0" fontId="23" fillId="0" borderId="19" xfId="1" applyBorder="1" applyAlignment="1">
      <alignment horizontal="center"/>
    </xf>
    <xf numFmtId="0" fontId="23" fillId="0" borderId="46" xfId="1" applyBorder="1" applyAlignment="1">
      <alignment horizontal="center"/>
    </xf>
    <xf numFmtId="0" fontId="23" fillId="0" borderId="45" xfId="1" applyBorder="1" applyAlignment="1">
      <alignment horizontal="center"/>
    </xf>
    <xf numFmtId="0" fontId="23" fillId="0" borderId="46" xfId="1" applyBorder="1"/>
    <xf numFmtId="0" fontId="23" fillId="0" borderId="45" xfId="1" applyBorder="1" applyAlignment="1">
      <alignment horizontal="left"/>
    </xf>
    <xf numFmtId="0" fontId="23" fillId="0" borderId="0" xfId="1" applyAlignment="1">
      <alignment horizontal="center"/>
    </xf>
    <xf numFmtId="2" fontId="23" fillId="0" borderId="19" xfId="1" applyNumberFormat="1" applyBorder="1" applyAlignment="1">
      <alignment horizontal="center"/>
    </xf>
    <xf numFmtId="2" fontId="23" fillId="0" borderId="45" xfId="1" applyNumberFormat="1" applyBorder="1" applyAlignment="1">
      <alignment horizontal="center"/>
    </xf>
    <xf numFmtId="9" fontId="23" fillId="0" borderId="45" xfId="1" applyNumberFormat="1" applyBorder="1" applyAlignment="1">
      <alignment horizontal="left"/>
    </xf>
    <xf numFmtId="0" fontId="23" fillId="0" borderId="45" xfId="1" applyBorder="1"/>
    <xf numFmtId="0" fontId="23" fillId="0" borderId="48" xfId="1" applyBorder="1" applyAlignment="1">
      <alignment horizontal="left"/>
    </xf>
    <xf numFmtId="0" fontId="23" fillId="0" borderId="17" xfId="1" applyBorder="1" applyAlignment="1">
      <alignment horizontal="left"/>
    </xf>
    <xf numFmtId="0" fontId="23" fillId="0" borderId="47" xfId="1" applyBorder="1" applyAlignment="1">
      <alignment horizontal="left"/>
    </xf>
    <xf numFmtId="0" fontId="23" fillId="0" borderId="46" xfId="1" applyBorder="1" applyAlignment="1">
      <alignment horizontal="left"/>
    </xf>
    <xf numFmtId="0" fontId="23" fillId="0" borderId="44" xfId="1" applyBorder="1" applyAlignment="1">
      <alignment horizontal="left"/>
    </xf>
    <xf numFmtId="0" fontId="23" fillId="0" borderId="16" xfId="1" applyBorder="1" applyAlignment="1">
      <alignment horizontal="left"/>
    </xf>
    <xf numFmtId="0" fontId="23" fillId="0" borderId="43" xfId="1" applyBorder="1" applyAlignment="1">
      <alignment horizontal="left"/>
    </xf>
    <xf numFmtId="0" fontId="43" fillId="0" borderId="0" xfId="1" applyFont="1"/>
    <xf numFmtId="0" fontId="44" fillId="0" borderId="0" xfId="5" applyFont="1"/>
    <xf numFmtId="0" fontId="45" fillId="0" borderId="0" xfId="5" applyFont="1"/>
    <xf numFmtId="0" fontId="46" fillId="0" borderId="0" xfId="5" applyFont="1" applyAlignment="1">
      <alignment horizontal="left"/>
    </xf>
    <xf numFmtId="0" fontId="47" fillId="0" borderId="0" xfId="6"/>
    <xf numFmtId="0" fontId="44" fillId="0" borderId="0" xfId="5" applyFont="1" applyAlignment="1">
      <alignment horizontal="left" wrapText="1"/>
    </xf>
    <xf numFmtId="0" fontId="48" fillId="0" borderId="0" xfId="5" applyFont="1"/>
    <xf numFmtId="0" fontId="46" fillId="0" borderId="0" xfId="5" applyFont="1"/>
    <xf numFmtId="0" fontId="48" fillId="0" borderId="17" xfId="5" applyFont="1" applyBorder="1"/>
    <xf numFmtId="0" fontId="44" fillId="0" borderId="17" xfId="5" applyFont="1" applyBorder="1"/>
    <xf numFmtId="0" fontId="50" fillId="0" borderId="17" xfId="5" applyFont="1" applyBorder="1" applyAlignment="1">
      <alignment horizontal="center"/>
    </xf>
    <xf numFmtId="0" fontId="50" fillId="0" borderId="0" xfId="5" applyFont="1" applyAlignment="1">
      <alignment horizontal="center"/>
    </xf>
    <xf numFmtId="0" fontId="44" fillId="0" borderId="17" xfId="5" applyFont="1" applyBorder="1" applyAlignment="1">
      <alignment horizontal="center"/>
    </xf>
    <xf numFmtId="0" fontId="44" fillId="0" borderId="0" xfId="5" applyFont="1" applyAlignment="1">
      <alignment horizontal="center"/>
    </xf>
    <xf numFmtId="0" fontId="44" fillId="0" borderId="0" xfId="5" applyFont="1" applyAlignment="1">
      <alignment horizontal="right"/>
    </xf>
    <xf numFmtId="0" fontId="49" fillId="0" borderId="0" xfId="5" applyFont="1"/>
    <xf numFmtId="0" fontId="51" fillId="0" borderId="0" xfId="5" applyFont="1"/>
    <xf numFmtId="0" fontId="23" fillId="0" borderId="47" xfId="5" applyBorder="1" applyAlignment="1">
      <alignment wrapText="1"/>
    </xf>
    <xf numFmtId="0" fontId="23" fillId="0" borderId="17" xfId="5" applyBorder="1" applyAlignment="1">
      <alignment wrapText="1"/>
    </xf>
    <xf numFmtId="0" fontId="23" fillId="0" borderId="48" xfId="5" applyBorder="1" applyAlignment="1">
      <alignment wrapText="1"/>
    </xf>
    <xf numFmtId="0" fontId="52" fillId="0" borderId="18" xfId="5" applyFont="1" applyBorder="1" applyAlignment="1">
      <alignment horizontal="center" vertical="center" wrapText="1"/>
    </xf>
    <xf numFmtId="0" fontId="52" fillId="0" borderId="49" xfId="5" applyFont="1" applyBorder="1" applyAlignment="1">
      <alignment horizontal="center" vertical="center"/>
    </xf>
    <xf numFmtId="0" fontId="53" fillId="0" borderId="18" xfId="5" applyFont="1" applyBorder="1" applyAlignment="1">
      <alignment horizontal="center" vertical="center"/>
    </xf>
    <xf numFmtId="0" fontId="53" fillId="0" borderId="18" xfId="5" applyFont="1" applyBorder="1" applyAlignment="1">
      <alignment horizontal="center" vertical="center" wrapText="1" shrinkToFit="1"/>
    </xf>
    <xf numFmtId="2" fontId="53" fillId="0" borderId="18" xfId="5" quotePrefix="1" applyNumberFormat="1" applyFont="1" applyBorder="1" applyAlignment="1">
      <alignment horizontal="center"/>
    </xf>
    <xf numFmtId="2" fontId="53" fillId="0" borderId="18" xfId="5" applyNumberFormat="1" applyFont="1" applyBorder="1" applyAlignment="1">
      <alignment horizontal="center"/>
    </xf>
    <xf numFmtId="0" fontId="53" fillId="0" borderId="18" xfId="5" applyFont="1" applyBorder="1" applyAlignment="1">
      <alignment horizontal="center"/>
    </xf>
    <xf numFmtId="0" fontId="53" fillId="0" borderId="18" xfId="5" quotePrefix="1" applyFont="1" applyBorder="1" applyAlignment="1">
      <alignment horizontal="center"/>
    </xf>
    <xf numFmtId="0" fontId="53" fillId="0" borderId="18" xfId="5" applyFont="1" applyBorder="1"/>
    <xf numFmtId="0" fontId="44" fillId="0" borderId="18" xfId="5" applyFont="1" applyBorder="1"/>
    <xf numFmtId="0" fontId="46" fillId="0" borderId="18" xfId="5" applyFont="1" applyBorder="1" applyAlignment="1">
      <alignment horizontal="right" vertical="center" wrapText="1"/>
    </xf>
    <xf numFmtId="2" fontId="45" fillId="0" borderId="51" xfId="5" quotePrefix="1" applyNumberFormat="1" applyFont="1" applyBorder="1" applyAlignment="1">
      <alignment horizontal="center"/>
    </xf>
    <xf numFmtId="2" fontId="45" fillId="0" borderId="18" xfId="5" applyNumberFormat="1" applyFont="1" applyBorder="1" applyAlignment="1">
      <alignment horizontal="center"/>
    </xf>
    <xf numFmtId="0" fontId="45" fillId="0" borderId="18" xfId="5" applyFont="1" applyBorder="1" applyAlignment="1">
      <alignment horizontal="center"/>
    </xf>
    <xf numFmtId="0" fontId="45" fillId="0" borderId="18" xfId="5" applyFont="1" applyBorder="1"/>
    <xf numFmtId="0" fontId="50" fillId="0" borderId="0" xfId="7" applyFont="1"/>
    <xf numFmtId="0" fontId="44" fillId="0" borderId="0" xfId="7" applyFont="1" applyAlignment="1">
      <alignment vertical="top" wrapText="1"/>
    </xf>
    <xf numFmtId="0" fontId="44" fillId="0" borderId="0" xfId="5" applyFont="1" applyAlignment="1">
      <alignment horizontal="center" vertical="top"/>
    </xf>
    <xf numFmtId="0" fontId="44" fillId="0" borderId="0" xfId="7" applyFont="1" applyAlignment="1">
      <alignment horizontal="center" vertical="top" wrapText="1"/>
    </xf>
    <xf numFmtId="0" fontId="55" fillId="0" borderId="0" xfId="5" applyFont="1"/>
    <xf numFmtId="0" fontId="53" fillId="0" borderId="0" xfId="8" applyFont="1" applyProtection="1">
      <protection locked="0"/>
    </xf>
    <xf numFmtId="0" fontId="53" fillId="0" borderId="0" xfId="8" applyFont="1"/>
    <xf numFmtId="0" fontId="49" fillId="0" borderId="0" xfId="8" applyFont="1" applyAlignment="1" applyProtection="1">
      <alignment wrapText="1"/>
      <protection locked="0"/>
    </xf>
    <xf numFmtId="0" fontId="58" fillId="0" borderId="0" xfId="9" applyFont="1" applyProtection="1">
      <protection locked="0"/>
    </xf>
    <xf numFmtId="0" fontId="53" fillId="0" borderId="0" xfId="8" applyFont="1" applyAlignment="1" applyProtection="1">
      <alignment wrapText="1"/>
      <protection locked="0"/>
    </xf>
    <xf numFmtId="0" fontId="53" fillId="0" borderId="0" xfId="8" applyFont="1" applyAlignment="1">
      <alignment wrapText="1"/>
    </xf>
    <xf numFmtId="0" fontId="59" fillId="0" borderId="0" xfId="8" applyFont="1" applyProtection="1">
      <protection locked="0"/>
    </xf>
    <xf numFmtId="0" fontId="53" fillId="0" borderId="0" xfId="8" applyFont="1" applyAlignment="1" applyProtection="1">
      <alignment horizontal="center"/>
      <protection locked="0"/>
    </xf>
    <xf numFmtId="0" fontId="60" fillId="0" borderId="0" xfId="9" applyFont="1" applyAlignment="1" applyProtection="1">
      <alignment horizontal="center" vertical="center" wrapText="1"/>
      <protection locked="0"/>
    </xf>
    <xf numFmtId="0" fontId="44" fillId="0" borderId="0" xfId="8" applyAlignment="1" applyProtection="1">
      <alignment horizontal="left"/>
      <protection locked="0"/>
    </xf>
    <xf numFmtId="0" fontId="44" fillId="0" borderId="0" xfId="8" applyAlignment="1" applyProtection="1">
      <alignment horizontal="center"/>
      <protection locked="0"/>
    </xf>
    <xf numFmtId="0" fontId="44" fillId="0" borderId="0" xfId="8" applyProtection="1">
      <protection locked="0"/>
    </xf>
    <xf numFmtId="0" fontId="62" fillId="0" borderId="0" xfId="8" applyFont="1" applyProtection="1">
      <protection locked="0"/>
    </xf>
    <xf numFmtId="0" fontId="52" fillId="0" borderId="0" xfId="8" applyFont="1" applyProtection="1">
      <protection locked="0"/>
    </xf>
    <xf numFmtId="1" fontId="64" fillId="0" borderId="0" xfId="8" applyNumberFormat="1" applyFont="1" applyProtection="1">
      <protection locked="0"/>
    </xf>
    <xf numFmtId="0" fontId="59" fillId="0" borderId="0" xfId="12" applyFont="1" applyAlignment="1" applyProtection="1">
      <alignment horizontal="center" vertical="center" wrapText="1"/>
      <protection locked="0"/>
    </xf>
    <xf numFmtId="0" fontId="53" fillId="0" borderId="0" xfId="10" applyFont="1" applyAlignment="1" applyProtection="1">
      <alignment horizontal="center" vertical="center" wrapText="1"/>
      <protection locked="0"/>
    </xf>
    <xf numFmtId="0" fontId="65" fillId="0" borderId="0" xfId="10" applyFont="1" applyAlignment="1" applyProtection="1">
      <alignment horizontal="center" vertical="center" wrapText="1"/>
      <protection locked="0"/>
    </xf>
    <xf numFmtId="0" fontId="52" fillId="0" borderId="0" xfId="12" applyFont="1" applyAlignment="1" applyProtection="1">
      <alignment horizontal="center" vertical="center" wrapText="1"/>
      <protection locked="0"/>
    </xf>
    <xf numFmtId="164" fontId="63" fillId="0" borderId="0" xfId="11" applyNumberFormat="1" applyFont="1" applyAlignment="1" applyProtection="1">
      <alignment horizontal="center"/>
      <protection locked="0"/>
    </xf>
    <xf numFmtId="0" fontId="53" fillId="0" borderId="0" xfId="10" applyFont="1" applyAlignment="1" applyProtection="1">
      <alignment vertical="center" wrapText="1"/>
      <protection locked="0"/>
    </xf>
    <xf numFmtId="0" fontId="53" fillId="0" borderId="0" xfId="10" applyFont="1" applyProtection="1">
      <protection locked="0"/>
    </xf>
    <xf numFmtId="0" fontId="53" fillId="0" borderId="0" xfId="10" applyFont="1" applyAlignment="1" applyProtection="1">
      <alignment horizontal="center" vertical="center"/>
      <protection locked="0"/>
    </xf>
    <xf numFmtId="0" fontId="44" fillId="0" borderId="17" xfId="8" applyBorder="1" applyAlignment="1" applyProtection="1">
      <alignment horizontal="left"/>
      <protection locked="0"/>
    </xf>
    <xf numFmtId="0" fontId="44" fillId="0" borderId="17" xfId="8" applyBorder="1" applyProtection="1">
      <protection locked="0"/>
    </xf>
    <xf numFmtId="0" fontId="53" fillId="0" borderId="0" xfId="10" applyFont="1" applyAlignment="1" applyProtection="1">
      <alignment horizontal="right"/>
      <protection locked="0"/>
    </xf>
    <xf numFmtId="0" fontId="44" fillId="0" borderId="0" xfId="8" applyAlignment="1" applyProtection="1">
      <alignment horizontal="right"/>
      <protection locked="0"/>
    </xf>
    <xf numFmtId="0" fontId="65" fillId="0" borderId="0" xfId="10" applyFont="1" applyAlignment="1" applyProtection="1">
      <alignment wrapText="1"/>
      <protection locked="0"/>
    </xf>
    <xf numFmtId="164" fontId="66" fillId="0" borderId="0" xfId="11" applyNumberFormat="1" applyFont="1" applyProtection="1">
      <protection locked="0"/>
    </xf>
    <xf numFmtId="164" fontId="66" fillId="0" borderId="0" xfId="11" applyNumberFormat="1" applyFont="1" applyAlignment="1" applyProtection="1">
      <alignment horizontal="left"/>
      <protection locked="0"/>
    </xf>
    <xf numFmtId="164" fontId="66" fillId="0" borderId="0" xfId="11" applyNumberFormat="1" applyFont="1" applyAlignment="1" applyProtection="1">
      <alignment horizontal="center"/>
      <protection locked="0"/>
    </xf>
    <xf numFmtId="1" fontId="44" fillId="0" borderId="18" xfId="8" applyNumberFormat="1" applyBorder="1" applyProtection="1">
      <protection locked="0"/>
    </xf>
    <xf numFmtId="0" fontId="44" fillId="0" borderId="18" xfId="8" applyBorder="1" applyProtection="1">
      <protection locked="0"/>
    </xf>
    <xf numFmtId="1" fontId="64" fillId="0" borderId="18" xfId="8" applyNumberFormat="1" applyFont="1" applyBorder="1" applyProtection="1">
      <protection locked="0"/>
    </xf>
    <xf numFmtId="0" fontId="65" fillId="0" borderId="0" xfId="10" applyFont="1" applyAlignment="1" applyProtection="1">
      <alignment horizontal="left" vertical="top" wrapText="1"/>
      <protection locked="0"/>
    </xf>
    <xf numFmtId="164" fontId="66" fillId="0" borderId="0" xfId="11" applyNumberFormat="1" applyFont="1" applyAlignment="1" applyProtection="1">
      <alignment horizontal="right"/>
      <protection locked="0"/>
    </xf>
    <xf numFmtId="0" fontId="44" fillId="0" borderId="50" xfId="8" applyBorder="1" applyProtection="1">
      <protection locked="0"/>
    </xf>
    <xf numFmtId="164" fontId="58" fillId="0" borderId="0" xfId="11" applyNumberFormat="1" applyFont="1" applyProtection="1">
      <protection locked="0"/>
    </xf>
    <xf numFmtId="0" fontId="52" fillId="0" borderId="0" xfId="10" applyFont="1" applyAlignment="1" applyProtection="1">
      <alignment horizontal="center" vertical="center"/>
      <protection locked="0"/>
    </xf>
    <xf numFmtId="0" fontId="44" fillId="0" borderId="0" xfId="8" applyAlignment="1">
      <alignment vertical="center" wrapText="1"/>
    </xf>
    <xf numFmtId="0" fontId="44" fillId="0" borderId="0" xfId="8" applyAlignment="1">
      <alignment horizontal="center" vertical="center" wrapText="1"/>
    </xf>
    <xf numFmtId="0" fontId="52" fillId="0" borderId="59" xfId="8" applyFont="1" applyBorder="1" applyAlignment="1" applyProtection="1">
      <alignment horizontal="center" vertical="center" wrapText="1"/>
      <protection locked="0"/>
    </xf>
    <xf numFmtId="0" fontId="52" fillId="0" borderId="18" xfId="8" applyFont="1" applyBorder="1" applyAlignment="1" applyProtection="1">
      <alignment horizontal="center" vertical="center" wrapText="1"/>
      <protection locked="0"/>
    </xf>
    <xf numFmtId="0" fontId="52" fillId="0" borderId="49" xfId="8" applyFont="1" applyBorder="1" applyAlignment="1" applyProtection="1">
      <alignment horizontal="center" vertical="center" wrapText="1"/>
      <protection locked="0"/>
    </xf>
    <xf numFmtId="0" fontId="52" fillId="0" borderId="63" xfId="8" applyFont="1" applyBorder="1" applyAlignment="1" applyProtection="1">
      <alignment horizontal="center" vertical="center" wrapText="1"/>
      <protection locked="0"/>
    </xf>
    <xf numFmtId="0" fontId="52" fillId="0" borderId="65" xfId="8" applyFont="1" applyBorder="1" applyAlignment="1" applyProtection="1">
      <alignment horizontal="center" wrapText="1"/>
      <protection locked="0"/>
    </xf>
    <xf numFmtId="0" fontId="52" fillId="0" borderId="59" xfId="8" applyFont="1" applyBorder="1" applyAlignment="1" applyProtection="1">
      <alignment horizontal="center" wrapText="1"/>
      <protection locked="0"/>
    </xf>
    <xf numFmtId="0" fontId="52" fillId="0" borderId="18" xfId="8" applyFont="1" applyBorder="1" applyAlignment="1" applyProtection="1">
      <alignment horizontal="center" wrapText="1"/>
      <protection locked="0"/>
    </xf>
    <xf numFmtId="0" fontId="52" fillId="0" borderId="49" xfId="8" applyFont="1" applyBorder="1" applyAlignment="1" applyProtection="1">
      <alignment horizontal="center" wrapText="1"/>
      <protection locked="0"/>
    </xf>
    <xf numFmtId="0" fontId="52" fillId="0" borderId="63" xfId="8" applyFont="1" applyBorder="1" applyAlignment="1" applyProtection="1">
      <alignment horizontal="center" wrapText="1"/>
      <protection locked="0"/>
    </xf>
    <xf numFmtId="0" fontId="52" fillId="0" borderId="50" xfId="8" applyFont="1" applyBorder="1" applyAlignment="1" applyProtection="1">
      <alignment horizontal="center" wrapText="1"/>
      <protection locked="0"/>
    </xf>
    <xf numFmtId="0" fontId="52" fillId="0" borderId="60" xfId="8" applyFont="1" applyBorder="1" applyAlignment="1" applyProtection="1">
      <alignment horizontal="center" wrapText="1"/>
      <protection locked="0"/>
    </xf>
    <xf numFmtId="0" fontId="54" fillId="0" borderId="65" xfId="8" applyFont="1" applyBorder="1" applyAlignment="1">
      <alignment horizontal="left" wrapText="1"/>
    </xf>
    <xf numFmtId="0" fontId="54" fillId="0" borderId="59" xfId="8" applyFont="1" applyBorder="1" applyAlignment="1" applyProtection="1">
      <alignment horizontal="right" wrapText="1"/>
      <protection locked="0"/>
    </xf>
    <xf numFmtId="0" fontId="54" fillId="0" borderId="18" xfId="8" applyFont="1" applyBorder="1" applyAlignment="1" applyProtection="1">
      <alignment horizontal="right" wrapText="1"/>
      <protection locked="0"/>
    </xf>
    <xf numFmtId="0" fontId="64" fillId="0" borderId="18" xfId="8" applyFont="1" applyBorder="1" applyAlignment="1" applyProtection="1">
      <alignment horizontal="right" wrapText="1"/>
      <protection locked="0"/>
    </xf>
    <xf numFmtId="0" fontId="54" fillId="0" borderId="49" xfId="8" applyFont="1" applyBorder="1" applyAlignment="1" applyProtection="1">
      <alignment horizontal="right" wrapText="1"/>
      <protection locked="0"/>
    </xf>
    <xf numFmtId="0" fontId="54" fillId="0" borderId="63" xfId="8" applyFont="1" applyBorder="1" applyAlignment="1" applyProtection="1">
      <alignment horizontal="right" wrapText="1"/>
      <protection locked="0"/>
    </xf>
    <xf numFmtId="0" fontId="54" fillId="0" borderId="51" xfId="8" applyFont="1" applyBorder="1" applyAlignment="1" applyProtection="1">
      <alignment horizontal="right" wrapText="1"/>
      <protection locked="0"/>
    </xf>
    <xf numFmtId="1" fontId="54" fillId="7" borderId="60" xfId="8" applyNumberFormat="1" applyFont="1" applyFill="1" applyBorder="1" applyAlignment="1">
      <alignment horizontal="right" wrapText="1"/>
    </xf>
    <xf numFmtId="164" fontId="54" fillId="7" borderId="60" xfId="8" applyNumberFormat="1" applyFont="1" applyFill="1" applyBorder="1" applyAlignment="1">
      <alignment horizontal="right" wrapText="1"/>
    </xf>
    <xf numFmtId="0" fontId="68" fillId="0" borderId="62" xfId="8" applyFont="1" applyBorder="1" applyAlignment="1">
      <alignment horizontal="left" wrapText="1"/>
    </xf>
    <xf numFmtId="0" fontId="54" fillId="0" borderId="66" xfId="8" applyFont="1" applyBorder="1" applyAlignment="1" applyProtection="1">
      <alignment horizontal="right" wrapText="1"/>
      <protection locked="0"/>
    </xf>
    <xf numFmtId="0" fontId="54" fillId="0" borderId="21" xfId="8" applyFont="1" applyBorder="1" applyAlignment="1" applyProtection="1">
      <alignment horizontal="right" wrapText="1"/>
      <protection locked="0"/>
    </xf>
    <xf numFmtId="0" fontId="64" fillId="0" borderId="21" xfId="8" applyFont="1" applyBorder="1" applyAlignment="1" applyProtection="1">
      <alignment horizontal="right" wrapText="1"/>
      <protection locked="0"/>
    </xf>
    <xf numFmtId="0" fontId="54" fillId="0" borderId="43" xfId="8" applyFont="1" applyBorder="1" applyAlignment="1" applyProtection="1">
      <alignment horizontal="right" wrapText="1"/>
      <protection locked="0"/>
    </xf>
    <xf numFmtId="0" fontId="54" fillId="0" borderId="67" xfId="8" applyFont="1" applyBorder="1" applyAlignment="1" applyProtection="1">
      <alignment horizontal="right" wrapText="1"/>
      <protection locked="0"/>
    </xf>
    <xf numFmtId="0" fontId="54" fillId="0" borderId="44" xfId="8" applyFont="1" applyBorder="1" applyAlignment="1" applyProtection="1">
      <alignment horizontal="right" wrapText="1"/>
      <protection locked="0"/>
    </xf>
    <xf numFmtId="1" fontId="54" fillId="7" borderId="61" xfId="8" applyNumberFormat="1" applyFont="1" applyFill="1" applyBorder="1" applyAlignment="1">
      <alignment horizontal="right" wrapText="1"/>
    </xf>
    <xf numFmtId="0" fontId="69" fillId="0" borderId="68" xfId="8" applyFont="1" applyBorder="1" applyAlignment="1" applyProtection="1">
      <alignment horizontal="left" wrapText="1"/>
      <protection locked="0"/>
    </xf>
    <xf numFmtId="0" fontId="69" fillId="7" borderId="69" xfId="8" applyFont="1" applyFill="1" applyBorder="1" applyAlignment="1">
      <alignment horizontal="right" wrapText="1"/>
    </xf>
    <xf numFmtId="0" fontId="69" fillId="7" borderId="70" xfId="8" applyFont="1" applyFill="1" applyBorder="1" applyAlignment="1">
      <alignment horizontal="right" wrapText="1"/>
    </xf>
    <xf numFmtId="0" fontId="69" fillId="7" borderId="71" xfId="8" applyFont="1" applyFill="1" applyBorder="1" applyAlignment="1">
      <alignment horizontal="right" wrapText="1"/>
    </xf>
    <xf numFmtId="0" fontId="69" fillId="7" borderId="72" xfId="8" applyFont="1" applyFill="1" applyBorder="1" applyAlignment="1">
      <alignment horizontal="right" wrapText="1"/>
    </xf>
    <xf numFmtId="0" fontId="56" fillId="0" borderId="0" xfId="8" applyFont="1" applyProtection="1">
      <protection locked="0"/>
    </xf>
    <xf numFmtId="0" fontId="44" fillId="0" borderId="0" xfId="8" applyAlignment="1" applyProtection="1">
      <alignment wrapText="1"/>
      <protection locked="0"/>
    </xf>
    <xf numFmtId="0" fontId="53" fillId="0" borderId="17" xfId="8" applyFont="1" applyBorder="1" applyProtection="1">
      <protection locked="0"/>
    </xf>
    <xf numFmtId="0" fontId="56" fillId="0" borderId="0" xfId="8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13" fillId="0" borderId="0" xfId="0" applyFont="1" applyFill="1" applyAlignment="1" applyProtection="1">
      <alignment horizontal="center" vertical="top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29" fillId="0" borderId="23" xfId="2" applyFont="1" applyBorder="1" applyAlignment="1">
      <alignment horizontal="left" vertical="center" wrapText="1"/>
    </xf>
    <xf numFmtId="0" fontId="29" fillId="0" borderId="0" xfId="2" applyFont="1" applyAlignment="1">
      <alignment horizontal="left" vertical="center" wrapText="1"/>
    </xf>
    <xf numFmtId="0" fontId="29" fillId="0" borderId="22" xfId="2" applyFont="1" applyBorder="1" applyAlignment="1">
      <alignment horizontal="center" vertical="center"/>
    </xf>
    <xf numFmtId="0" fontId="30" fillId="0" borderId="0" xfId="2" applyFont="1" applyAlignment="1">
      <alignment horizontal="center"/>
    </xf>
    <xf numFmtId="0" fontId="31" fillId="0" borderId="23" xfId="2" applyFont="1" applyBorder="1" applyAlignment="1">
      <alignment horizontal="left" vertical="center" wrapText="1"/>
    </xf>
    <xf numFmtId="0" fontId="31" fillId="0" borderId="0" xfId="2" applyFont="1" applyAlignment="1">
      <alignment horizontal="center" wrapText="1"/>
    </xf>
    <xf numFmtId="0" fontId="34" fillId="0" borderId="0" xfId="2" applyFont="1" applyAlignment="1">
      <alignment horizontal="center" vertical="center" wrapText="1"/>
    </xf>
    <xf numFmtId="0" fontId="29" fillId="0" borderId="0" xfId="2" applyFont="1" applyAlignment="1">
      <alignment horizontal="center"/>
    </xf>
    <xf numFmtId="0" fontId="29" fillId="0" borderId="0" xfId="2" applyFont="1" applyAlignment="1">
      <alignment horizontal="left"/>
    </xf>
    <xf numFmtId="0" fontId="33" fillId="0" borderId="0" xfId="2" applyFont="1" applyAlignment="1">
      <alignment horizontal="center" vertical="center"/>
    </xf>
    <xf numFmtId="0" fontId="31" fillId="6" borderId="26" xfId="2" applyFont="1" applyFill="1" applyBorder="1" applyAlignment="1">
      <alignment horizontal="center" vertical="center"/>
    </xf>
    <xf numFmtId="0" fontId="31" fillId="6" borderId="25" xfId="2" applyFont="1" applyFill="1" applyBorder="1" applyAlignment="1">
      <alignment horizontal="center" vertical="center"/>
    </xf>
    <xf numFmtId="0" fontId="31" fillId="6" borderId="24" xfId="2" applyFont="1" applyFill="1" applyBorder="1" applyAlignment="1">
      <alignment horizontal="center" vertical="center"/>
    </xf>
    <xf numFmtId="0" fontId="30" fillId="0" borderId="27" xfId="2" applyFont="1" applyBorder="1" applyAlignment="1">
      <alignment horizontal="center"/>
    </xf>
    <xf numFmtId="0" fontId="24" fillId="0" borderId="0" xfId="1" applyFont="1" applyAlignment="1">
      <alignment horizontal="right"/>
    </xf>
    <xf numFmtId="0" fontId="26" fillId="0" borderId="0" xfId="1" applyFont="1" applyAlignment="1">
      <alignment horizontal="left"/>
    </xf>
    <xf numFmtId="0" fontId="24" fillId="0" borderId="17" xfId="1" applyFont="1" applyBorder="1" applyAlignment="1">
      <alignment horizontal="right"/>
    </xf>
    <xf numFmtId="0" fontId="23" fillId="0" borderId="18" xfId="1" applyBorder="1" applyAlignment="1">
      <alignment horizontal="center" wrapText="1"/>
    </xf>
    <xf numFmtId="0" fontId="23" fillId="0" borderId="18" xfId="1" applyBorder="1" applyAlignment="1">
      <alignment horizontal="center"/>
    </xf>
    <xf numFmtId="0" fontId="24" fillId="0" borderId="18" xfId="1" applyFont="1" applyBorder="1" applyAlignment="1">
      <alignment horizontal="center" wrapText="1"/>
    </xf>
    <xf numFmtId="0" fontId="24" fillId="0" borderId="16" xfId="1" applyFont="1" applyBorder="1" applyAlignment="1">
      <alignment horizontal="center"/>
    </xf>
    <xf numFmtId="0" fontId="23" fillId="0" borderId="0" xfId="1" applyAlignment="1">
      <alignment horizontal="left"/>
    </xf>
    <xf numFmtId="0" fontId="24" fillId="0" borderId="21" xfId="1" applyFont="1" applyBorder="1" applyAlignment="1">
      <alignment horizontal="center" wrapText="1"/>
    </xf>
    <xf numFmtId="0" fontId="24" fillId="0" borderId="19" xfId="1" applyFont="1" applyBorder="1" applyAlignment="1">
      <alignment horizontal="center" wrapText="1"/>
    </xf>
    <xf numFmtId="0" fontId="24" fillId="0" borderId="20" xfId="1" applyFont="1" applyBorder="1" applyAlignment="1">
      <alignment horizontal="center" wrapText="1"/>
    </xf>
    <xf numFmtId="0" fontId="24" fillId="0" borderId="18" xfId="1" applyFont="1" applyBorder="1"/>
    <xf numFmtId="0" fontId="24" fillId="0" borderId="0" xfId="1" applyFont="1" applyAlignment="1">
      <alignment horizontal="center"/>
    </xf>
    <xf numFmtId="0" fontId="25" fillId="0" borderId="18" xfId="1" applyFont="1" applyBorder="1" applyAlignment="1">
      <alignment horizontal="center"/>
    </xf>
    <xf numFmtId="0" fontId="23" fillId="0" borderId="17" xfId="1" applyBorder="1" applyAlignment="1">
      <alignment horizontal="center"/>
    </xf>
    <xf numFmtId="0" fontId="36" fillId="0" borderId="0" xfId="3" applyFont="1" applyFill="1" applyAlignment="1" applyProtection="1">
      <alignment horizontal="left" vertical="center" wrapText="1"/>
    </xf>
    <xf numFmtId="0" fontId="35" fillId="0" borderId="0" xfId="3" applyFill="1" applyAlignment="1" applyProtection="1">
      <alignment horizontal="left" vertical="center" wrapText="1"/>
    </xf>
    <xf numFmtId="0" fontId="36" fillId="0" borderId="6" xfId="3" applyFont="1" applyFill="1" applyBorder="1" applyAlignment="1" applyProtection="1">
      <alignment vertical="center"/>
      <protection hidden="1"/>
    </xf>
    <xf numFmtId="0" fontId="35" fillId="0" borderId="6" xfId="3" applyFill="1" applyBorder="1" applyAlignment="1" applyProtection="1">
      <alignment vertical="center"/>
    </xf>
    <xf numFmtId="0" fontId="39" fillId="0" borderId="0" xfId="3" applyFont="1" applyFill="1" applyAlignment="1" applyProtection="1">
      <alignment horizontal="center" vertical="center" wrapText="1"/>
    </xf>
    <xf numFmtId="0" fontId="38" fillId="0" borderId="0" xfId="3" applyFont="1" applyFill="1" applyAlignment="1" applyProtection="1">
      <alignment horizontal="center" vertical="center" wrapText="1"/>
      <protection locked="0"/>
    </xf>
    <xf numFmtId="0" fontId="35" fillId="0" borderId="0" xfId="3" applyFill="1" applyAlignment="1" applyProtection="1">
      <alignment horizontal="center" vertical="center" wrapText="1"/>
    </xf>
    <xf numFmtId="0" fontId="36" fillId="0" borderId="2" xfId="3" applyFont="1" applyFill="1" applyBorder="1" applyAlignment="1" applyProtection="1">
      <alignment horizontal="center" vertical="center" wrapText="1"/>
      <protection locked="0"/>
    </xf>
    <xf numFmtId="0" fontId="35" fillId="0" borderId="2" xfId="3" applyFill="1" applyBorder="1" applyAlignment="1" applyProtection="1">
      <alignment horizontal="center" vertical="center" wrapText="1"/>
    </xf>
    <xf numFmtId="0" fontId="36" fillId="0" borderId="41" xfId="3" applyFont="1" applyFill="1" applyBorder="1" applyAlignment="1" applyProtection="1">
      <alignment horizontal="center" vertical="center" wrapText="1"/>
      <protection hidden="1"/>
    </xf>
    <xf numFmtId="0" fontId="35" fillId="0" borderId="40" xfId="3" applyFill="1" applyBorder="1" applyAlignment="1" applyProtection="1">
      <alignment horizontal="center" vertical="center" wrapText="1"/>
      <protection hidden="1"/>
    </xf>
    <xf numFmtId="0" fontId="35" fillId="0" borderId="39" xfId="3" applyFill="1" applyBorder="1" applyAlignment="1" applyProtection="1">
      <alignment horizontal="center" vertical="center" wrapText="1"/>
      <protection hidden="1"/>
    </xf>
    <xf numFmtId="0" fontId="35" fillId="0" borderId="37" xfId="3" applyFill="1" applyBorder="1" applyAlignment="1" applyProtection="1">
      <alignment horizontal="center" vertical="center" wrapText="1"/>
      <protection hidden="1"/>
    </xf>
    <xf numFmtId="0" fontId="35" fillId="0" borderId="0" xfId="3" applyFill="1" applyAlignment="1" applyProtection="1">
      <alignment horizontal="center" vertical="center" wrapText="1"/>
      <protection hidden="1"/>
    </xf>
    <xf numFmtId="0" fontId="35" fillId="0" borderId="36" xfId="3" applyFill="1" applyBorder="1" applyAlignment="1" applyProtection="1">
      <alignment horizontal="center" vertical="center" wrapText="1"/>
      <protection hidden="1"/>
    </xf>
    <xf numFmtId="0" fontId="35" fillId="0" borderId="32" xfId="3" applyFill="1" applyBorder="1" applyAlignment="1" applyProtection="1">
      <alignment horizontal="center" vertical="center" wrapText="1"/>
      <protection hidden="1"/>
    </xf>
    <xf numFmtId="0" fontId="35" fillId="0" borderId="31" xfId="3" applyFill="1" applyBorder="1" applyAlignment="1" applyProtection="1">
      <alignment horizontal="center" vertical="center" wrapText="1"/>
      <protection hidden="1"/>
    </xf>
    <xf numFmtId="0" fontId="35" fillId="0" borderId="30" xfId="3" applyFill="1" applyBorder="1" applyAlignment="1" applyProtection="1">
      <alignment horizontal="center" vertical="center" wrapText="1"/>
      <protection hidden="1"/>
    </xf>
    <xf numFmtId="0" fontId="36" fillId="0" borderId="38" xfId="3" applyFont="1" applyFill="1" applyBorder="1" applyAlignment="1" applyProtection="1">
      <alignment horizontal="center" vertical="center" wrapText="1"/>
      <protection hidden="1"/>
    </xf>
    <xf numFmtId="0" fontId="35" fillId="0" borderId="35" xfId="3" applyFill="1" applyBorder="1" applyAlignment="1" applyProtection="1">
      <alignment horizontal="center" vertical="center" wrapText="1"/>
      <protection hidden="1"/>
    </xf>
    <xf numFmtId="0" fontId="35" fillId="0" borderId="29" xfId="3" applyFill="1" applyBorder="1" applyAlignment="1" applyProtection="1">
      <alignment horizontal="center" vertical="center" wrapText="1"/>
      <protection hidden="1"/>
    </xf>
    <xf numFmtId="0" fontId="36" fillId="0" borderId="0" xfId="3" applyFont="1" applyFill="1" applyAlignment="1" applyProtection="1">
      <alignment horizontal="right" wrapText="1"/>
    </xf>
    <xf numFmtId="0" fontId="35" fillId="0" borderId="0" xfId="3" applyFill="1" applyAlignment="1" applyProtection="1">
      <alignment horizontal="right" wrapText="1"/>
    </xf>
    <xf numFmtId="0" fontId="35" fillId="0" borderId="36" xfId="3" applyFill="1" applyBorder="1" applyAlignment="1" applyProtection="1">
      <alignment horizontal="right" wrapText="1"/>
    </xf>
    <xf numFmtId="0" fontId="37" fillId="0" borderId="2" xfId="3" applyFont="1" applyFill="1" applyBorder="1" applyAlignment="1" applyProtection="1">
      <alignment horizontal="left" vertical="center" wrapText="1"/>
      <protection locked="0"/>
    </xf>
    <xf numFmtId="0" fontId="36" fillId="0" borderId="38" xfId="3" applyFont="1" applyFill="1" applyBorder="1" applyAlignment="1" applyProtection="1">
      <alignment horizontal="center" vertical="center" wrapText="1"/>
    </xf>
    <xf numFmtId="0" fontId="35" fillId="0" borderId="29" xfId="3" applyFill="1" applyBorder="1" applyAlignment="1" applyProtection="1">
      <alignment horizontal="center" vertical="center" wrapText="1"/>
    </xf>
    <xf numFmtId="0" fontId="36" fillId="0" borderId="0" xfId="3" applyFont="1" applyFill="1" applyAlignment="1" applyProtection="1">
      <alignment wrapText="1"/>
      <protection hidden="1"/>
    </xf>
    <xf numFmtId="0" fontId="35" fillId="0" borderId="0" xfId="3" applyFill="1" applyAlignment="1" applyProtection="1">
      <alignment wrapText="1"/>
    </xf>
    <xf numFmtId="0" fontId="36" fillId="0" borderId="0" xfId="3" applyFont="1" applyFill="1" applyAlignment="1" applyProtection="1">
      <alignment wrapText="1"/>
    </xf>
    <xf numFmtId="0" fontId="36" fillId="0" borderId="0" xfId="3" applyFont="1" applyFill="1" applyAlignment="1" applyProtection="1">
      <alignment horizontal="right" vertical="center" wrapText="1"/>
      <protection hidden="1"/>
    </xf>
    <xf numFmtId="0" fontId="35" fillId="0" borderId="0" xfId="3" applyFill="1" applyAlignment="1" applyProtection="1">
      <alignment horizontal="right" vertical="center" wrapText="1"/>
    </xf>
    <xf numFmtId="0" fontId="35" fillId="0" borderId="36" xfId="3" applyFill="1" applyBorder="1" applyAlignment="1" applyProtection="1">
      <alignment horizontal="right" vertical="center" wrapText="1"/>
    </xf>
    <xf numFmtId="0" fontId="35" fillId="0" borderId="35" xfId="3" applyFill="1" applyBorder="1" applyAlignment="1" applyProtection="1">
      <alignment horizontal="center" vertical="center" wrapText="1"/>
    </xf>
    <xf numFmtId="0" fontId="36" fillId="0" borderId="2" xfId="3" applyFont="1" applyFill="1" applyBorder="1" applyAlignment="1" applyProtection="1">
      <alignment horizontal="left" vertical="center"/>
      <protection locked="0"/>
    </xf>
    <xf numFmtId="0" fontId="35" fillId="0" borderId="2" xfId="3" applyFill="1" applyBorder="1" applyAlignment="1" applyProtection="1">
      <alignment horizontal="left" vertical="center"/>
    </xf>
    <xf numFmtId="0" fontId="41" fillId="0" borderId="0" xfId="3" applyFont="1" applyFill="1" applyAlignment="1" applyProtection="1">
      <alignment vertical="center" wrapText="1"/>
      <protection hidden="1"/>
    </xf>
    <xf numFmtId="0" fontId="40" fillId="0" borderId="0" xfId="3" applyFont="1" applyFill="1" applyAlignment="1" applyProtection="1">
      <alignment vertical="center" wrapText="1"/>
    </xf>
    <xf numFmtId="0" fontId="36" fillId="0" borderId="0" xfId="3" applyFont="1" applyFill="1" applyAlignment="1" applyProtection="1">
      <alignment horizontal="center" vertical="center" wrapText="1"/>
      <protection locked="0"/>
    </xf>
    <xf numFmtId="0" fontId="23" fillId="0" borderId="0" xfId="4" applyAlignment="1">
      <alignment horizontal="center"/>
    </xf>
    <xf numFmtId="0" fontId="24" fillId="0" borderId="0" xfId="4" applyFont="1" applyAlignment="1">
      <alignment horizontal="center"/>
    </xf>
    <xf numFmtId="0" fontId="23" fillId="0" borderId="17" xfId="4" applyBorder="1" applyAlignment="1">
      <alignment horizontal="center"/>
    </xf>
    <xf numFmtId="0" fontId="26" fillId="0" borderId="0" xfId="4" applyFont="1" applyAlignment="1">
      <alignment horizontal="center"/>
    </xf>
    <xf numFmtId="0" fontId="43" fillId="0" borderId="17" xfId="4" applyFont="1" applyBorder="1" applyAlignment="1">
      <alignment horizontal="center"/>
    </xf>
    <xf numFmtId="0" fontId="26" fillId="0" borderId="43" xfId="4" applyFont="1" applyBorder="1" applyAlignment="1">
      <alignment horizontal="center"/>
    </xf>
    <xf numFmtId="0" fontId="26" fillId="0" borderId="16" xfId="4" applyFont="1" applyBorder="1" applyAlignment="1">
      <alignment horizontal="center"/>
    </xf>
    <xf numFmtId="0" fontId="26" fillId="0" borderId="44" xfId="4" applyFont="1" applyBorder="1" applyAlignment="1">
      <alignment horizontal="center"/>
    </xf>
    <xf numFmtId="0" fontId="23" fillId="0" borderId="43" xfId="4" applyBorder="1" applyAlignment="1">
      <alignment horizontal="center"/>
    </xf>
    <xf numFmtId="0" fontId="23" fillId="0" borderId="44" xfId="4" applyBorder="1"/>
    <xf numFmtId="0" fontId="26" fillId="0" borderId="47" xfId="4" applyFont="1" applyBorder="1" applyAlignment="1">
      <alignment horizontal="center"/>
    </xf>
    <xf numFmtId="0" fontId="26" fillId="0" borderId="17" xfId="4" applyFont="1" applyBorder="1" applyAlignment="1">
      <alignment horizontal="center"/>
    </xf>
    <xf numFmtId="0" fontId="26" fillId="0" borderId="48" xfId="4" applyFont="1" applyBorder="1" applyAlignment="1">
      <alignment horizontal="center"/>
    </xf>
    <xf numFmtId="0" fontId="26" fillId="0" borderId="45" xfId="4" applyFont="1" applyBorder="1" applyAlignment="1">
      <alignment horizontal="center"/>
    </xf>
    <xf numFmtId="0" fontId="26" fillId="0" borderId="46" xfId="4" applyFont="1" applyBorder="1" applyAlignment="1">
      <alignment horizontal="center"/>
    </xf>
    <xf numFmtId="0" fontId="23" fillId="0" borderId="46" xfId="4" applyBorder="1"/>
    <xf numFmtId="0" fontId="26" fillId="0" borderId="21" xfId="4" applyFont="1" applyBorder="1" applyAlignment="1">
      <alignment horizontal="center"/>
    </xf>
    <xf numFmtId="0" fontId="26" fillId="0" borderId="20" xfId="4" applyFont="1" applyBorder="1" applyAlignment="1">
      <alignment horizontal="center"/>
    </xf>
    <xf numFmtId="0" fontId="23" fillId="0" borderId="47" xfId="4" applyBorder="1" applyAlignment="1">
      <alignment horizontal="center"/>
    </xf>
    <xf numFmtId="0" fontId="23" fillId="0" borderId="48" xfId="4" applyBorder="1"/>
    <xf numFmtId="0" fontId="23" fillId="0" borderId="21" xfId="4" applyBorder="1" applyAlignment="1">
      <alignment horizontal="center"/>
    </xf>
    <xf numFmtId="0" fontId="23" fillId="0" borderId="20" xfId="4" applyBorder="1" applyAlignment="1">
      <alignment horizontal="center"/>
    </xf>
    <xf numFmtId="0" fontId="23" fillId="0" borderId="49" xfId="4" applyBorder="1" applyAlignment="1">
      <alignment horizontal="left"/>
    </xf>
    <xf numFmtId="0" fontId="23" fillId="0" borderId="50" xfId="4" applyBorder="1" applyAlignment="1">
      <alignment horizontal="left"/>
    </xf>
    <xf numFmtId="0" fontId="23" fillId="0" borderId="51" xfId="4" applyBorder="1" applyAlignment="1">
      <alignment horizontal="left"/>
    </xf>
    <xf numFmtId="0" fontId="23" fillId="0" borderId="44" xfId="4" applyBorder="1" applyAlignment="1">
      <alignment horizontal="center"/>
    </xf>
    <xf numFmtId="0" fontId="23" fillId="0" borderId="43" xfId="4" applyBorder="1" applyAlignment="1">
      <alignment horizontal="left" vertical="center"/>
    </xf>
    <xf numFmtId="0" fontId="23" fillId="0" borderId="16" xfId="4" applyBorder="1" applyAlignment="1">
      <alignment horizontal="left" vertical="center"/>
    </xf>
    <xf numFmtId="0" fontId="23" fillId="0" borderId="44" xfId="4" applyBorder="1" applyAlignment="1">
      <alignment horizontal="left" vertical="center"/>
    </xf>
    <xf numFmtId="0" fontId="23" fillId="0" borderId="47" xfId="4" applyBorder="1" applyAlignment="1">
      <alignment horizontal="left" vertical="center"/>
    </xf>
    <xf numFmtId="0" fontId="23" fillId="0" borderId="17" xfId="4" applyBorder="1" applyAlignment="1">
      <alignment horizontal="left" vertical="center"/>
    </xf>
    <xf numFmtId="0" fontId="23" fillId="0" borderId="48" xfId="4" applyBorder="1" applyAlignment="1">
      <alignment horizontal="left" vertical="center"/>
    </xf>
    <xf numFmtId="0" fontId="23" fillId="0" borderId="48" xfId="4" applyBorder="1" applyAlignment="1">
      <alignment horizontal="center"/>
    </xf>
    <xf numFmtId="0" fontId="23" fillId="0" borderId="43" xfId="4" applyBorder="1"/>
    <xf numFmtId="0" fontId="23" fillId="0" borderId="16" xfId="4" applyBorder="1"/>
    <xf numFmtId="0" fontId="23" fillId="0" borderId="49" xfId="4" applyBorder="1" applyAlignment="1">
      <alignment horizontal="center"/>
    </xf>
    <xf numFmtId="0" fontId="23" fillId="0" borderId="51" xfId="4" applyBorder="1" applyAlignment="1">
      <alignment horizontal="center"/>
    </xf>
    <xf numFmtId="0" fontId="23" fillId="0" borderId="19" xfId="4" applyBorder="1" applyAlignment="1">
      <alignment horizontal="center"/>
    </xf>
    <xf numFmtId="0" fontId="23" fillId="0" borderId="43" xfId="4" applyBorder="1" applyAlignment="1">
      <alignment horizontal="left"/>
    </xf>
    <xf numFmtId="0" fontId="23" fillId="0" borderId="16" xfId="4" applyBorder="1" applyAlignment="1">
      <alignment horizontal="left"/>
    </xf>
    <xf numFmtId="0" fontId="23" fillId="0" borderId="44" xfId="4" applyBorder="1" applyAlignment="1">
      <alignment horizontal="left"/>
    </xf>
    <xf numFmtId="0" fontId="23" fillId="0" borderId="47" xfId="4" applyBorder="1" applyAlignment="1">
      <alignment horizontal="left"/>
    </xf>
    <xf numFmtId="0" fontId="23" fillId="0" borderId="17" xfId="4" applyBorder="1" applyAlignment="1">
      <alignment horizontal="left"/>
    </xf>
    <xf numFmtId="0" fontId="23" fillId="0" borderId="48" xfId="4" applyBorder="1" applyAlignment="1">
      <alignment horizontal="left"/>
    </xf>
    <xf numFmtId="0" fontId="24" fillId="0" borderId="16" xfId="4" applyFont="1" applyBorder="1" applyAlignment="1">
      <alignment horizontal="center"/>
    </xf>
    <xf numFmtId="0" fontId="23" fillId="0" borderId="0" xfId="4" applyAlignment="1">
      <alignment horizontal="left"/>
    </xf>
    <xf numFmtId="0" fontId="49" fillId="0" borderId="0" xfId="5" applyFont="1" applyAlignment="1">
      <alignment horizontal="center" wrapText="1"/>
    </xf>
    <xf numFmtId="0" fontId="44" fillId="0" borderId="0" xfId="5" applyFont="1" applyAlignment="1">
      <alignment horizontal="left" wrapText="1"/>
    </xf>
    <xf numFmtId="0" fontId="46" fillId="0" borderId="0" xfId="5" applyFont="1" applyAlignment="1">
      <alignment horizontal="center"/>
    </xf>
    <xf numFmtId="0" fontId="44" fillId="0" borderId="16" xfId="5" applyFont="1" applyBorder="1" applyAlignment="1">
      <alignment horizontal="center"/>
    </xf>
    <xf numFmtId="0" fontId="44" fillId="0" borderId="0" xfId="5" applyFont="1" applyAlignment="1">
      <alignment horizontal="center"/>
    </xf>
    <xf numFmtId="0" fontId="52" fillId="0" borderId="18" xfId="5" applyFont="1" applyBorder="1" applyAlignment="1">
      <alignment horizontal="center" vertical="center" wrapText="1"/>
    </xf>
    <xf numFmtId="0" fontId="23" fillId="0" borderId="18" xfId="5" applyBorder="1" applyAlignment="1">
      <alignment vertical="center" wrapText="1"/>
    </xf>
    <xf numFmtId="0" fontId="46" fillId="0" borderId="49" xfId="5" applyFont="1" applyBorder="1" applyAlignment="1">
      <alignment horizontal="center" vertical="center" wrapText="1"/>
    </xf>
    <xf numFmtId="0" fontId="46" fillId="0" borderId="50" xfId="5" applyFont="1" applyBorder="1" applyAlignment="1">
      <alignment horizontal="center" vertical="center" wrapText="1"/>
    </xf>
    <xf numFmtId="0" fontId="46" fillId="0" borderId="51" xfId="5" applyFont="1" applyBorder="1" applyAlignment="1">
      <alignment horizontal="center" vertical="center" wrapText="1"/>
    </xf>
    <xf numFmtId="0" fontId="23" fillId="0" borderId="18" xfId="5" applyBorder="1" applyAlignment="1">
      <alignment horizontal="center" vertical="center"/>
    </xf>
    <xf numFmtId="0" fontId="52" fillId="0" borderId="21" xfId="5" applyFont="1" applyBorder="1" applyAlignment="1">
      <alignment horizontal="center" vertical="center" wrapText="1"/>
    </xf>
    <xf numFmtId="0" fontId="52" fillId="0" borderId="20" xfId="5" applyFont="1" applyBorder="1" applyAlignment="1">
      <alignment wrapText="1"/>
    </xf>
    <xf numFmtId="0" fontId="44" fillId="0" borderId="0" xfId="7" applyFont="1" applyAlignment="1">
      <alignment horizontal="center" vertical="top" wrapText="1"/>
    </xf>
    <xf numFmtId="0" fontId="44" fillId="0" borderId="0" xfId="7" applyFont="1" applyAlignment="1">
      <alignment horizontal="center" vertical="top"/>
    </xf>
    <xf numFmtId="0" fontId="50" fillId="0" borderId="17" xfId="7" applyFont="1" applyBorder="1" applyAlignment="1">
      <alignment horizontal="center"/>
    </xf>
    <xf numFmtId="0" fontId="50" fillId="0" borderId="17" xfId="7" applyFont="1" applyBorder="1"/>
    <xf numFmtId="0" fontId="44" fillId="0" borderId="17" xfId="7" applyFont="1" applyBorder="1" applyAlignment="1">
      <alignment horizontal="center"/>
    </xf>
    <xf numFmtId="0" fontId="50" fillId="0" borderId="17" xfId="7" applyFont="1" applyBorder="1" applyAlignment="1">
      <alignment horizontal="left"/>
    </xf>
    <xf numFmtId="0" fontId="44" fillId="0" borderId="50" xfId="8" applyBorder="1" applyAlignment="1" applyProtection="1">
      <alignment horizontal="center"/>
      <protection locked="0"/>
    </xf>
    <xf numFmtId="0" fontId="56" fillId="0" borderId="0" xfId="8" applyFont="1" applyAlignment="1" applyProtection="1">
      <alignment horizontal="left" vertical="top" wrapText="1"/>
      <protection locked="0"/>
    </xf>
    <xf numFmtId="0" fontId="49" fillId="0" borderId="17" xfId="8" applyFont="1" applyBorder="1" applyAlignment="1" applyProtection="1">
      <alignment horizontal="center" wrapText="1"/>
      <protection locked="0"/>
    </xf>
    <xf numFmtId="0" fontId="46" fillId="0" borderId="0" xfId="10" applyFont="1" applyAlignment="1" applyProtection="1">
      <alignment horizontal="center" vertical="center" wrapText="1"/>
      <protection locked="0"/>
    </xf>
    <xf numFmtId="0" fontId="53" fillId="0" borderId="0" xfId="8" applyFont="1" applyAlignment="1" applyProtection="1">
      <alignment horizontal="center"/>
      <protection locked="0"/>
    </xf>
    <xf numFmtId="0" fontId="61" fillId="0" borderId="0" xfId="9" applyFont="1" applyAlignment="1" applyProtection="1">
      <alignment horizontal="center" vertical="center" wrapText="1"/>
      <protection locked="0"/>
    </xf>
    <xf numFmtId="0" fontId="44" fillId="0" borderId="0" xfId="8" applyAlignment="1" applyProtection="1">
      <alignment horizontal="center"/>
      <protection locked="0"/>
    </xf>
    <xf numFmtId="164" fontId="63" fillId="0" borderId="0" xfId="11" applyNumberFormat="1" applyFont="1" applyAlignment="1" applyProtection="1">
      <alignment horizontal="center"/>
      <protection locked="0"/>
    </xf>
    <xf numFmtId="1" fontId="64" fillId="0" borderId="49" xfId="8" applyNumberFormat="1" applyFont="1" applyBorder="1" applyAlignment="1" applyProtection="1">
      <alignment horizontal="center"/>
      <protection locked="0"/>
    </xf>
    <xf numFmtId="1" fontId="64" fillId="0" borderId="51" xfId="8" applyNumberFormat="1" applyFont="1" applyBorder="1" applyAlignment="1" applyProtection="1">
      <alignment horizontal="center"/>
      <protection locked="0"/>
    </xf>
    <xf numFmtId="0" fontId="44" fillId="0" borderId="50" xfId="8" applyBorder="1" applyAlignment="1" applyProtection="1">
      <alignment horizontal="left"/>
      <protection locked="0"/>
    </xf>
    <xf numFmtId="0" fontId="44" fillId="0" borderId="51" xfId="8" applyBorder="1" applyAlignment="1" applyProtection="1">
      <alignment horizontal="center"/>
      <protection locked="0"/>
    </xf>
    <xf numFmtId="0" fontId="52" fillId="0" borderId="52" xfId="8" applyFont="1" applyBorder="1" applyAlignment="1" applyProtection="1">
      <alignment horizontal="center" vertical="center" wrapText="1"/>
      <protection locked="0"/>
    </xf>
    <xf numFmtId="0" fontId="52" fillId="0" borderId="58" xfId="8" applyFont="1" applyBorder="1" applyAlignment="1" applyProtection="1">
      <alignment horizontal="center" vertical="center" wrapText="1"/>
      <protection locked="0"/>
    </xf>
    <xf numFmtId="0" fontId="52" fillId="0" borderId="62" xfId="8" applyFont="1" applyBorder="1" applyAlignment="1" applyProtection="1">
      <alignment horizontal="center" vertical="center" wrapText="1"/>
      <protection locked="0"/>
    </xf>
    <xf numFmtId="0" fontId="44" fillId="0" borderId="53" xfId="8" applyBorder="1" applyAlignment="1" applyProtection="1">
      <alignment horizontal="center" vertical="center" wrapText="1"/>
      <protection locked="0"/>
    </xf>
    <xf numFmtId="0" fontId="44" fillId="0" borderId="54" xfId="8" applyBorder="1" applyAlignment="1" applyProtection="1">
      <alignment horizontal="center" vertical="center" wrapText="1"/>
      <protection locked="0"/>
    </xf>
    <xf numFmtId="0" fontId="44" fillId="0" borderId="55" xfId="8" applyBorder="1" applyAlignment="1" applyProtection="1">
      <alignment horizontal="center" vertical="center" wrapText="1"/>
      <protection locked="0"/>
    </xf>
    <xf numFmtId="0" fontId="44" fillId="0" borderId="56" xfId="8" applyBorder="1" applyAlignment="1" applyProtection="1">
      <alignment horizontal="center" vertical="center" wrapText="1"/>
      <protection locked="0"/>
    </xf>
    <xf numFmtId="0" fontId="44" fillId="0" borderId="57" xfId="8" applyBorder="1" applyAlignment="1" applyProtection="1">
      <alignment horizontal="center" vertical="center" wrapText="1"/>
      <protection locked="0"/>
    </xf>
    <xf numFmtId="0" fontId="44" fillId="0" borderId="52" xfId="8" applyBorder="1" applyAlignment="1" applyProtection="1">
      <alignment horizontal="center" vertical="center" wrapText="1"/>
      <protection locked="0"/>
    </xf>
    <xf numFmtId="0" fontId="44" fillId="0" borderId="59" xfId="8" applyBorder="1" applyAlignment="1" applyProtection="1">
      <alignment horizontal="center" vertical="center" wrapText="1"/>
      <protection locked="0"/>
    </xf>
    <xf numFmtId="0" fontId="44" fillId="0" borderId="18" xfId="8" applyBorder="1" applyAlignment="1" applyProtection="1">
      <alignment horizontal="center" vertical="center" wrapText="1"/>
      <protection locked="0"/>
    </xf>
    <xf numFmtId="0" fontId="44" fillId="0" borderId="60" xfId="8" applyBorder="1" applyAlignment="1" applyProtection="1">
      <alignment horizontal="center" vertical="center" wrapText="1"/>
      <protection locked="0"/>
    </xf>
    <xf numFmtId="0" fontId="52" fillId="0" borderId="51" xfId="8" applyFont="1" applyBorder="1" applyAlignment="1" applyProtection="1">
      <alignment horizontal="center" vertical="center" wrapText="1"/>
      <protection locked="0"/>
    </xf>
    <xf numFmtId="0" fontId="52" fillId="0" borderId="18" xfId="8" applyFont="1" applyBorder="1" applyAlignment="1" applyProtection="1">
      <alignment horizontal="center" vertical="center" wrapText="1"/>
      <protection locked="0"/>
    </xf>
    <xf numFmtId="0" fontId="52" fillId="0" borderId="61" xfId="8" applyFont="1" applyBorder="1" applyAlignment="1" applyProtection="1">
      <alignment horizontal="center" vertical="center" wrapText="1"/>
      <protection locked="0"/>
    </xf>
    <xf numFmtId="0" fontId="52" fillId="0" borderId="64" xfId="8" applyFont="1" applyBorder="1" applyAlignment="1" applyProtection="1">
      <alignment horizontal="center" vertical="center" wrapText="1"/>
      <protection locked="0"/>
    </xf>
    <xf numFmtId="0" fontId="44" fillId="0" borderId="17" xfId="8" applyBorder="1" applyAlignment="1" applyProtection="1">
      <alignment horizontal="center" wrapText="1"/>
      <protection locked="0"/>
    </xf>
    <xf numFmtId="0" fontId="65" fillId="0" borderId="18" xfId="8" applyFont="1" applyBorder="1" applyAlignment="1" applyProtection="1">
      <alignment horizontal="left" vertical="center" wrapText="1"/>
      <protection locked="0"/>
    </xf>
    <xf numFmtId="0" fontId="52" fillId="0" borderId="60" xfId="8" applyFont="1" applyBorder="1" applyAlignment="1" applyProtection="1">
      <alignment horizontal="center" vertical="center" wrapText="1"/>
      <protection locked="0"/>
    </xf>
    <xf numFmtId="0" fontId="52" fillId="0" borderId="59" xfId="8" applyFont="1" applyBorder="1" applyAlignment="1" applyProtection="1">
      <alignment horizontal="center" vertical="center" wrapText="1"/>
      <protection locked="0"/>
    </xf>
    <xf numFmtId="0" fontId="56" fillId="0" borderId="16" xfId="8" applyFont="1" applyBorder="1" applyAlignment="1" applyProtection="1">
      <alignment horizontal="center"/>
      <protection locked="0"/>
    </xf>
  </cellXfs>
  <cellStyles count="13">
    <cellStyle name="Įprastas" xfId="0" builtinId="0"/>
    <cellStyle name="Įprastas 2" xfId="2" xr:uid="{F6DF7C2E-A76C-41AB-8577-F45B599529B0}"/>
    <cellStyle name="Įprastas 2 2" xfId="8" xr:uid="{C970B862-87DF-482B-AFDA-9D5B6EE09D74}"/>
    <cellStyle name="Įprastas 3" xfId="1" xr:uid="{4A4954BA-CAAB-46F0-BC83-DE59313C615D}"/>
    <cellStyle name="Įprastas 4" xfId="3" xr:uid="{4DF5A2B6-7DB8-4C4B-B38D-6A0AADE39AA4}"/>
    <cellStyle name="Įprastas 4 2" xfId="5" xr:uid="{11997190-A05D-4106-B6A7-613DB810F567}"/>
    <cellStyle name="Įprastas 5" xfId="4" xr:uid="{2BA4A1DD-5137-444D-A3D0-2BF87E0E06A6}"/>
    <cellStyle name="Įprastas 6" xfId="6" xr:uid="{292C00EF-8CDD-4BCA-B223-E78910BB96AD}"/>
    <cellStyle name="Normal_CF_ataskaitos_prie_mokejimo_tvarkos_040115" xfId="7" xr:uid="{425B0BDF-A979-4232-843C-99A6E43548B1}"/>
    <cellStyle name="Normal_kontingento formos sav" xfId="10" xr:uid="{D9607DB6-B80C-4CF0-A6B3-C4B9E8560FB7}"/>
    <cellStyle name="Normal_Sheet1" xfId="11" xr:uid="{8E86E0EB-CDE8-4D31-A3A9-E07B903CBC52}"/>
    <cellStyle name="Normal_TRECFORMantras2001333" xfId="9" xr:uid="{533A871F-DD7B-4F55-ACA5-026198BF7768}"/>
    <cellStyle name="Paprastas 2" xfId="12" xr:uid="{A7E4A274-836B-4632-B024-DF85B88B5E7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5"/>
  <sheetViews>
    <sheetView showRuler="0" topLeftCell="A19" zoomScaleNormal="100" workbookViewId="0">
      <selection activeCell="K363" sqref="K363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6" t="s">
        <v>7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8" t="s">
        <v>8</v>
      </c>
      <c r="H8" s="418"/>
      <c r="I8" s="418"/>
      <c r="J8" s="418"/>
      <c r="K8" s="418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9" t="s">
        <v>9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13" t="s">
        <v>10</v>
      </c>
      <c r="H10" s="413"/>
      <c r="I10" s="413"/>
      <c r="J10" s="413"/>
      <c r="K10" s="413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0" t="s">
        <v>11</v>
      </c>
      <c r="H11" s="420"/>
      <c r="I11" s="420"/>
      <c r="J11" s="420"/>
      <c r="K11" s="42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9" t="s">
        <v>12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13" t="s">
        <v>241</v>
      </c>
      <c r="H15" s="413"/>
      <c r="I15" s="413"/>
      <c r="J15" s="413"/>
      <c r="K15" s="413"/>
    </row>
    <row r="16" spans="1:36" ht="11.25" customHeight="1">
      <c r="G16" s="414" t="s">
        <v>13</v>
      </c>
      <c r="H16" s="414"/>
      <c r="I16" s="414"/>
      <c r="J16" s="414"/>
      <c r="K16" s="414"/>
    </row>
    <row r="17" spans="1:17" ht="15" customHeight="1">
      <c r="B17"/>
      <c r="C17"/>
      <c r="D17"/>
      <c r="E17" s="415" t="s">
        <v>14</v>
      </c>
      <c r="F17" s="415"/>
      <c r="G17" s="415"/>
      <c r="H17" s="415"/>
      <c r="I17" s="415"/>
      <c r="J17" s="415"/>
      <c r="K17" s="415"/>
      <c r="L17"/>
    </row>
    <row r="18" spans="1:17" ht="12" customHeight="1">
      <c r="A18" s="438" t="s">
        <v>15</v>
      </c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136"/>
    </row>
    <row r="19" spans="1:17" ht="12" customHeight="1">
      <c r="F19" s="1"/>
      <c r="J19" s="12"/>
      <c r="K19" s="13"/>
      <c r="L19" s="14" t="s">
        <v>16</v>
      </c>
      <c r="M19" s="136"/>
    </row>
    <row r="20" spans="1:17" ht="11.25" customHeight="1">
      <c r="F20" s="1"/>
      <c r="J20" s="15" t="s">
        <v>17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6"/>
    </row>
    <row r="22" spans="1:17" ht="12.75" customHeight="1">
      <c r="C22" s="439" t="s">
        <v>19</v>
      </c>
      <c r="D22" s="440"/>
      <c r="E22" s="440"/>
      <c r="F22" s="440"/>
      <c r="G22" s="440"/>
      <c r="H22" s="440"/>
      <c r="I22" s="440"/>
      <c r="K22" s="19" t="s">
        <v>20</v>
      </c>
      <c r="L22" s="20" t="s">
        <v>21</v>
      </c>
      <c r="M22" s="136"/>
    </row>
    <row r="23" spans="1:17" ht="12" customHeight="1">
      <c r="F23" s="1"/>
      <c r="G23" s="17" t="s">
        <v>22</v>
      </c>
      <c r="H23" s="21"/>
      <c r="J23" s="131" t="s">
        <v>23</v>
      </c>
      <c r="K23" s="22" t="s">
        <v>24</v>
      </c>
      <c r="L23" s="16"/>
      <c r="M23" s="136"/>
    </row>
    <row r="24" spans="1:17" ht="12.75" customHeight="1">
      <c r="F24" s="1"/>
      <c r="G24" s="23" t="s">
        <v>25</v>
      </c>
      <c r="H24" s="24"/>
      <c r="I24" s="25"/>
      <c r="J24" s="26"/>
      <c r="K24" s="16"/>
      <c r="L24" s="16"/>
      <c r="M24" s="136"/>
    </row>
    <row r="25" spans="1:17" ht="13.5" customHeight="1">
      <c r="F25" s="1"/>
      <c r="G25" s="444" t="s">
        <v>27</v>
      </c>
      <c r="H25" s="444"/>
      <c r="I25" s="144" t="s">
        <v>28</v>
      </c>
      <c r="J25" s="145" t="s">
        <v>29</v>
      </c>
      <c r="K25" s="146" t="s">
        <v>30</v>
      </c>
      <c r="L25" s="146" t="s">
        <v>30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32</v>
      </c>
      <c r="M26" s="137"/>
    </row>
    <row r="27" spans="1:17" ht="24" customHeight="1">
      <c r="A27" s="424" t="s">
        <v>33</v>
      </c>
      <c r="B27" s="425"/>
      <c r="C27" s="425"/>
      <c r="D27" s="425"/>
      <c r="E27" s="425"/>
      <c r="F27" s="425"/>
      <c r="G27" s="428" t="s">
        <v>34</v>
      </c>
      <c r="H27" s="430" t="s">
        <v>35</v>
      </c>
      <c r="I27" s="432" t="s">
        <v>36</v>
      </c>
      <c r="J27" s="433"/>
      <c r="K27" s="434" t="s">
        <v>37</v>
      </c>
      <c r="L27" s="436" t="s">
        <v>38</v>
      </c>
      <c r="M27" s="137"/>
    </row>
    <row r="28" spans="1:17" ht="46.5" customHeight="1">
      <c r="A28" s="426"/>
      <c r="B28" s="427"/>
      <c r="C28" s="427"/>
      <c r="D28" s="427"/>
      <c r="E28" s="427"/>
      <c r="F28" s="427"/>
      <c r="G28" s="429"/>
      <c r="H28" s="431"/>
      <c r="I28" s="32" t="s">
        <v>39</v>
      </c>
      <c r="J28" s="33" t="s">
        <v>40</v>
      </c>
      <c r="K28" s="435"/>
      <c r="L28" s="437"/>
    </row>
    <row r="29" spans="1:17" ht="11.25" customHeight="1">
      <c r="A29" s="441" t="s">
        <v>41</v>
      </c>
      <c r="B29" s="442"/>
      <c r="C29" s="442"/>
      <c r="D29" s="442"/>
      <c r="E29" s="442"/>
      <c r="F29" s="443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568240</v>
      </c>
      <c r="J30" s="44">
        <f>SUM(J31+J42+J61+J82+J89+J109+J131+J150+J160)</f>
        <v>568240</v>
      </c>
      <c r="K30" s="45">
        <f>SUM(K31+K42+K61+K82+K89+K109+K131+K150+K160)</f>
        <v>568181.68000000005</v>
      </c>
      <c r="L30" s="44">
        <f>SUM(L31+L42+L61+L82+L89+L109+L131+L150+L160)</f>
        <v>568181.68000000005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517430</v>
      </c>
      <c r="J31" s="44">
        <f>SUM(J32+J38)</f>
        <v>517430</v>
      </c>
      <c r="K31" s="52">
        <f>SUM(K32+K38)</f>
        <v>517430</v>
      </c>
      <c r="L31" s="53">
        <f>SUM(L32+L38)</f>
        <v>517430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506130</v>
      </c>
      <c r="J32" s="44">
        <f>SUM(J33)</f>
        <v>506130</v>
      </c>
      <c r="K32" s="45">
        <f>SUM(K33)</f>
        <v>506130</v>
      </c>
      <c r="L32" s="44">
        <f>SUM(L33)</f>
        <v>506130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506130</v>
      </c>
      <c r="J33" s="44">
        <f t="shared" ref="J33:L34" si="0">SUM(J34)</f>
        <v>506130</v>
      </c>
      <c r="K33" s="44">
        <f t="shared" si="0"/>
        <v>506130</v>
      </c>
      <c r="L33" s="44">
        <f t="shared" si="0"/>
        <v>506130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506130</v>
      </c>
      <c r="J34" s="45">
        <f t="shared" si="0"/>
        <v>506130</v>
      </c>
      <c r="K34" s="45">
        <f t="shared" si="0"/>
        <v>506130</v>
      </c>
      <c r="L34" s="45">
        <f t="shared" si="0"/>
        <v>506130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506130</v>
      </c>
      <c r="J35" s="60">
        <v>506130</v>
      </c>
      <c r="K35" s="60">
        <v>506130</v>
      </c>
      <c r="L35" s="60">
        <v>506130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11300</v>
      </c>
      <c r="J38" s="44">
        <f t="shared" si="1"/>
        <v>11300</v>
      </c>
      <c r="K38" s="45">
        <f t="shared" si="1"/>
        <v>11300</v>
      </c>
      <c r="L38" s="44">
        <f t="shared" si="1"/>
        <v>11300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11300</v>
      </c>
      <c r="J39" s="44">
        <f t="shared" si="1"/>
        <v>11300</v>
      </c>
      <c r="K39" s="44">
        <f t="shared" si="1"/>
        <v>11300</v>
      </c>
      <c r="L39" s="44">
        <f t="shared" si="1"/>
        <v>11300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11300</v>
      </c>
      <c r="J40" s="44">
        <f t="shared" si="1"/>
        <v>11300</v>
      </c>
      <c r="K40" s="44">
        <f t="shared" si="1"/>
        <v>11300</v>
      </c>
      <c r="L40" s="44">
        <f t="shared" si="1"/>
        <v>11300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11300</v>
      </c>
      <c r="J41" s="60">
        <v>11300</v>
      </c>
      <c r="K41" s="60">
        <v>11300</v>
      </c>
      <c r="L41" s="60">
        <v>11300</v>
      </c>
      <c r="Q41" s="138"/>
      <c r="R41" s="138"/>
    </row>
    <row r="42" spans="1:19" ht="12.7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47103</v>
      </c>
      <c r="J42" s="65">
        <f t="shared" si="2"/>
        <v>47103</v>
      </c>
      <c r="K42" s="64">
        <f t="shared" si="2"/>
        <v>47044.68</v>
      </c>
      <c r="L42" s="64">
        <f t="shared" si="2"/>
        <v>47044.68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47103</v>
      </c>
      <c r="J43" s="45">
        <f t="shared" si="2"/>
        <v>47103</v>
      </c>
      <c r="K43" s="44">
        <f t="shared" si="2"/>
        <v>47044.68</v>
      </c>
      <c r="L43" s="45">
        <f t="shared" si="2"/>
        <v>47044.68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47103</v>
      </c>
      <c r="J44" s="45">
        <f t="shared" si="2"/>
        <v>47103</v>
      </c>
      <c r="K44" s="53">
        <f t="shared" si="2"/>
        <v>47044.68</v>
      </c>
      <c r="L44" s="53">
        <f t="shared" si="2"/>
        <v>47044.68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47103</v>
      </c>
      <c r="J45" s="71">
        <f>SUM(J46:J60)</f>
        <v>47103</v>
      </c>
      <c r="K45" s="72">
        <f>SUM(K46:K60)</f>
        <v>47044.68</v>
      </c>
      <c r="L45" s="72">
        <f>SUM(L46:L60)</f>
        <v>47044.68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12.7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243</v>
      </c>
      <c r="J48" s="60">
        <v>243</v>
      </c>
      <c r="K48" s="60">
        <v>243</v>
      </c>
      <c r="L48" s="60">
        <v>243</v>
      </c>
      <c r="Q48" s="138"/>
      <c r="R48" s="138"/>
    </row>
    <row r="49" spans="1:19" ht="12.75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16707</v>
      </c>
      <c r="J49" s="60">
        <v>16707</v>
      </c>
      <c r="K49" s="60">
        <v>16701.580000000002</v>
      </c>
      <c r="L49" s="60">
        <v>16701.580000000002</v>
      </c>
      <c r="Q49" s="138"/>
      <c r="R49" s="138"/>
    </row>
    <row r="50" spans="1:19" ht="12.7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200</v>
      </c>
      <c r="J50" s="60">
        <v>200</v>
      </c>
      <c r="K50" s="60">
        <v>200</v>
      </c>
      <c r="L50" s="60">
        <v>200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12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232</v>
      </c>
      <c r="J54" s="60">
        <v>232</v>
      </c>
      <c r="K54" s="60">
        <v>232</v>
      </c>
      <c r="L54" s="60">
        <v>232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200</v>
      </c>
      <c r="J55" s="60">
        <v>200</v>
      </c>
      <c r="K55" s="60">
        <v>200</v>
      </c>
      <c r="L55" s="60">
        <v>200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7390</v>
      </c>
      <c r="J57" s="60">
        <v>7390</v>
      </c>
      <c r="K57" s="60">
        <v>7390</v>
      </c>
      <c r="L57" s="60">
        <v>7390</v>
      </c>
      <c r="Q57" s="138"/>
      <c r="R57" s="138"/>
    </row>
    <row r="58" spans="1:19" ht="12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1172</v>
      </c>
      <c r="J58" s="60">
        <v>1172</v>
      </c>
      <c r="K58" s="60">
        <v>1172</v>
      </c>
      <c r="L58" s="60">
        <v>1172</v>
      </c>
      <c r="Q58" s="138"/>
      <c r="R58" s="138"/>
    </row>
    <row r="59" spans="1:19" ht="12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53</v>
      </c>
      <c r="J59" s="60">
        <v>53</v>
      </c>
      <c r="K59" s="60">
        <v>52.64</v>
      </c>
      <c r="L59" s="60">
        <v>52.64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20906</v>
      </c>
      <c r="J60" s="60">
        <v>20906</v>
      </c>
      <c r="K60" s="60">
        <v>20853.46</v>
      </c>
      <c r="L60" s="60">
        <v>20853.46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3707</v>
      </c>
      <c r="J131" s="84">
        <f>SUM(J132+J137+J145)</f>
        <v>3707</v>
      </c>
      <c r="K131" s="45">
        <f>SUM(K132+K137+K145)</f>
        <v>3707</v>
      </c>
      <c r="L131" s="44">
        <f>SUM(L132+L137+L145)</f>
        <v>3707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3707</v>
      </c>
      <c r="J145" s="84">
        <f t="shared" si="15"/>
        <v>3707</v>
      </c>
      <c r="K145" s="45">
        <f t="shared" si="15"/>
        <v>3707</v>
      </c>
      <c r="L145" s="44">
        <f t="shared" si="15"/>
        <v>3707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3707</v>
      </c>
      <c r="J146" s="97">
        <f t="shared" si="15"/>
        <v>3707</v>
      </c>
      <c r="K146" s="72">
        <f t="shared" si="15"/>
        <v>3707</v>
      </c>
      <c r="L146" s="71">
        <f t="shared" si="15"/>
        <v>3707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3707</v>
      </c>
      <c r="J147" s="84">
        <f>SUM(J148:J149)</f>
        <v>3707</v>
      </c>
      <c r="K147" s="45">
        <f>SUM(K148:K149)</f>
        <v>3707</v>
      </c>
      <c r="L147" s="44">
        <f>SUM(L148:L149)</f>
        <v>3707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3707</v>
      </c>
      <c r="J148" s="98">
        <v>3707</v>
      </c>
      <c r="K148" s="98">
        <v>3707</v>
      </c>
      <c r="L148" s="98">
        <v>3707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13.5" customHeight="1">
      <c r="A176" s="39">
        <v>3</v>
      </c>
      <c r="B176" s="41"/>
      <c r="C176" s="39"/>
      <c r="D176" s="40"/>
      <c r="E176" s="40"/>
      <c r="F176" s="42"/>
      <c r="G176" s="41" t="s">
        <v>138</v>
      </c>
      <c r="H176" s="43">
        <v>147</v>
      </c>
      <c r="I176" s="44">
        <f>SUM(I177+I229+I294)</f>
        <v>78560</v>
      </c>
      <c r="J176" s="84">
        <f>SUM(J177+J229+J294)</f>
        <v>78560</v>
      </c>
      <c r="K176" s="45">
        <f>SUM(K177+K229+K294)</f>
        <v>78557.89</v>
      </c>
      <c r="L176" s="44">
        <f>SUM(L177+L229+L294)</f>
        <v>78557.89</v>
      </c>
    </row>
    <row r="177" spans="1:12" ht="12.75" customHeight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78560</v>
      </c>
      <c r="J177" s="64">
        <f>SUM(J178+J200+J207+J219+J223)</f>
        <v>78560</v>
      </c>
      <c r="K177" s="64">
        <f>SUM(K178+K200+K207+K219+K223)</f>
        <v>78557.89</v>
      </c>
      <c r="L177" s="64">
        <f>SUM(L178+L200+L207+L219+L223)</f>
        <v>78557.89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78560</v>
      </c>
      <c r="J178" s="84">
        <f>SUM(J179+J182+J187+J192+J197)</f>
        <v>78560</v>
      </c>
      <c r="K178" s="45">
        <f>SUM(K179+K182+K187+K192+K197)</f>
        <v>78557.89</v>
      </c>
      <c r="L178" s="44">
        <f>SUM(L179+L182+L187+L192+L197)</f>
        <v>78557.89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32000</v>
      </c>
      <c r="J182" s="85">
        <f>J183</f>
        <v>32000</v>
      </c>
      <c r="K182" s="65">
        <f>K183</f>
        <v>32000</v>
      </c>
      <c r="L182" s="64">
        <f>L183</f>
        <v>32000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32000</v>
      </c>
      <c r="J183" s="84">
        <f>SUM(J184:J186)</f>
        <v>32000</v>
      </c>
      <c r="K183" s="45">
        <f>SUM(K184:K186)</f>
        <v>32000</v>
      </c>
      <c r="L183" s="44">
        <f>SUM(L184:L186)</f>
        <v>32000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customHeight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32000</v>
      </c>
      <c r="J185" s="61">
        <v>32000</v>
      </c>
      <c r="K185" s="61">
        <v>32000</v>
      </c>
      <c r="L185" s="61">
        <v>32000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46560</v>
      </c>
      <c r="J187" s="84">
        <f>J188</f>
        <v>46560</v>
      </c>
      <c r="K187" s="45">
        <f>K188</f>
        <v>46557.89</v>
      </c>
      <c r="L187" s="44">
        <f>L188</f>
        <v>46557.89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46560</v>
      </c>
      <c r="J188" s="44">
        <f>SUM(J189:J191)</f>
        <v>46560</v>
      </c>
      <c r="K188" s="44">
        <f>SUM(K189:K191)</f>
        <v>46557.89</v>
      </c>
      <c r="L188" s="44">
        <f>SUM(L189:L191)</f>
        <v>46557.89</v>
      </c>
    </row>
    <row r="189" spans="1:12" ht="13.5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44960</v>
      </c>
      <c r="J189" s="61">
        <v>44960</v>
      </c>
      <c r="K189" s="61">
        <v>44957.89</v>
      </c>
      <c r="L189" s="104">
        <v>44957.89</v>
      </c>
    </row>
    <row r="190" spans="1:12" ht="15.75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1600</v>
      </c>
      <c r="J190" s="61">
        <v>1600</v>
      </c>
      <c r="K190" s="61">
        <v>1600</v>
      </c>
      <c r="L190" s="61">
        <v>1600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646800</v>
      </c>
      <c r="J359" s="93">
        <f>SUM(J30+J176)</f>
        <v>646800</v>
      </c>
      <c r="K359" s="93">
        <f>SUM(K30+K176)</f>
        <v>646739.57000000007</v>
      </c>
      <c r="L359" s="93">
        <f>SUM(L30+L176)</f>
        <v>646739.57000000007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/>
      <c r="F362"/>
      <c r="G362" s="142"/>
      <c r="H362" s="142"/>
      <c r="I362" s="130" t="s">
        <v>236</v>
      </c>
      <c r="K362" s="423" t="s">
        <v>237</v>
      </c>
      <c r="L362" s="423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21" t="s">
        <v>240</v>
      </c>
      <c r="E365" s="422"/>
      <c r="F365" s="422"/>
      <c r="G365" s="422"/>
      <c r="H365" s="128"/>
      <c r="I365" s="129" t="s">
        <v>236</v>
      </c>
      <c r="K365" s="423" t="s">
        <v>237</v>
      </c>
      <c r="L365" s="423"/>
    </row>
  </sheetData>
  <sheetProtection formatCells="0" formatColumns="0" formatRows="0" insertColumns="0" insertRows="0" insertHyperlinks="0" deleteColumns="0" deleteRows="0" sort="0" autoFilter="0" pivotTables="0"/>
  <mergeCells count="22">
    <mergeCell ref="A18:L18"/>
    <mergeCell ref="C22:I22"/>
    <mergeCell ref="A29:F29"/>
    <mergeCell ref="K362:L362"/>
    <mergeCell ref="G25:H25"/>
    <mergeCell ref="D365:G365"/>
    <mergeCell ref="K365:L365"/>
    <mergeCell ref="A27:F28"/>
    <mergeCell ref="G27:G28"/>
    <mergeCell ref="H27:H28"/>
    <mergeCell ref="I27:J27"/>
    <mergeCell ref="K27:K28"/>
    <mergeCell ref="L27:L28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C6678-F0A3-422E-AB5E-54F3C7A25AA4}">
  <dimension ref="A2:J34"/>
  <sheetViews>
    <sheetView workbookViewId="0">
      <selection activeCell="L35" sqref="L35"/>
    </sheetView>
  </sheetViews>
  <sheetFormatPr defaultRowHeight="12.75"/>
  <cols>
    <col min="1" max="2" width="9.140625" style="150"/>
    <col min="3" max="3" width="20.7109375" style="150" customWidth="1"/>
    <col min="4" max="4" width="9.140625" style="150"/>
    <col min="5" max="5" width="10.5703125" style="150" customWidth="1"/>
    <col min="6" max="6" width="11.140625" style="150" customWidth="1"/>
    <col min="7" max="7" width="4" style="150" customWidth="1"/>
    <col min="8" max="8" width="17.42578125" style="150" customWidth="1"/>
    <col min="9" max="16384" width="9.140625" style="150"/>
  </cols>
  <sheetData>
    <row r="2" spans="1:9">
      <c r="G2" s="466" t="s">
        <v>460</v>
      </c>
      <c r="H2" s="466"/>
      <c r="I2" s="466"/>
    </row>
    <row r="3" spans="1:9">
      <c r="G3" s="151" t="s">
        <v>309</v>
      </c>
    </row>
    <row r="4" spans="1:9">
      <c r="A4" s="295" t="s">
        <v>305</v>
      </c>
      <c r="G4" s="151" t="s">
        <v>308</v>
      </c>
    </row>
    <row r="5" spans="1:9">
      <c r="A5" s="150" t="s">
        <v>459</v>
      </c>
      <c r="G5" s="151" t="s">
        <v>458</v>
      </c>
    </row>
    <row r="6" spans="1:9">
      <c r="G6" s="151" t="s">
        <v>457</v>
      </c>
    </row>
    <row r="7" spans="1:9">
      <c r="G7" s="151"/>
    </row>
    <row r="8" spans="1:9">
      <c r="G8" s="151"/>
      <c r="H8" s="150" t="s">
        <v>456</v>
      </c>
    </row>
    <row r="9" spans="1:9">
      <c r="G9" s="151"/>
    </row>
    <row r="10" spans="1:9">
      <c r="B10" s="150" t="s">
        <v>461</v>
      </c>
    </row>
    <row r="12" spans="1:9">
      <c r="C12" s="150" t="s">
        <v>462</v>
      </c>
    </row>
    <row r="14" spans="1:9">
      <c r="H14" s="150" t="s">
        <v>455</v>
      </c>
    </row>
    <row r="16" spans="1:9">
      <c r="A16" s="294"/>
      <c r="B16" s="293"/>
      <c r="C16" s="292"/>
      <c r="D16" s="270" t="s">
        <v>452</v>
      </c>
      <c r="E16" s="270" t="s">
        <v>454</v>
      </c>
      <c r="F16" s="272" t="s">
        <v>453</v>
      </c>
      <c r="G16" s="271"/>
      <c r="H16" s="270" t="s">
        <v>452</v>
      </c>
    </row>
    <row r="17" spans="1:10">
      <c r="A17" s="282" t="s">
        <v>451</v>
      </c>
      <c r="B17" s="167"/>
      <c r="C17" s="291"/>
      <c r="D17" s="278" t="s">
        <v>450</v>
      </c>
      <c r="E17" s="278" t="s">
        <v>449</v>
      </c>
      <c r="F17" s="280" t="s">
        <v>448</v>
      </c>
      <c r="G17" s="279"/>
      <c r="H17" s="278" t="s">
        <v>447</v>
      </c>
    </row>
    <row r="18" spans="1:10">
      <c r="A18" s="290"/>
      <c r="B18" s="289"/>
      <c r="C18" s="288"/>
      <c r="D18" s="263" t="s">
        <v>446</v>
      </c>
      <c r="E18" s="263"/>
      <c r="F18" s="276"/>
      <c r="G18" s="264"/>
      <c r="H18" s="263" t="s">
        <v>445</v>
      </c>
    </row>
    <row r="19" spans="1:10">
      <c r="A19" s="282"/>
      <c r="B19" s="274"/>
      <c r="C19" s="273"/>
      <c r="D19" s="270"/>
      <c r="E19" s="270"/>
      <c r="F19" s="272"/>
      <c r="G19" s="271"/>
      <c r="H19" s="270"/>
    </row>
    <row r="20" spans="1:10">
      <c r="A20" s="287" t="s">
        <v>463</v>
      </c>
      <c r="C20" s="281"/>
      <c r="D20" s="278">
        <v>0</v>
      </c>
      <c r="E20" s="278">
        <v>134.35</v>
      </c>
      <c r="F20" s="280">
        <v>0</v>
      </c>
      <c r="G20" s="279"/>
      <c r="H20" s="278">
        <v>134.35</v>
      </c>
    </row>
    <row r="21" spans="1:10">
      <c r="A21" s="282"/>
      <c r="C21" s="281"/>
      <c r="D21" s="278"/>
      <c r="E21" s="278"/>
      <c r="F21" s="280"/>
      <c r="G21" s="279"/>
      <c r="H21" s="278"/>
    </row>
    <row r="22" spans="1:10">
      <c r="A22" s="282"/>
      <c r="C22" s="281"/>
      <c r="D22" s="278"/>
      <c r="E22" s="278"/>
      <c r="F22" s="280"/>
      <c r="G22" s="279"/>
      <c r="H22" s="278"/>
    </row>
    <row r="23" spans="1:10">
      <c r="A23" s="286"/>
      <c r="C23" s="281"/>
      <c r="D23" s="278"/>
      <c r="E23" s="278"/>
      <c r="F23" s="285"/>
      <c r="G23" s="279"/>
      <c r="H23" s="284"/>
    </row>
    <row r="24" spans="1:10">
      <c r="A24" s="282"/>
      <c r="C24" s="281"/>
      <c r="D24" s="278"/>
      <c r="E24" s="278"/>
      <c r="F24" s="280"/>
      <c r="G24" s="279"/>
      <c r="H24" s="278"/>
    </row>
    <row r="25" spans="1:10">
      <c r="A25" s="282"/>
      <c r="C25" s="281"/>
      <c r="D25" s="278"/>
      <c r="E25" s="278"/>
      <c r="F25" s="280"/>
      <c r="G25" s="279"/>
      <c r="H25" s="278"/>
      <c r="J25" s="283"/>
    </row>
    <row r="26" spans="1:10">
      <c r="A26" s="282"/>
      <c r="C26" s="281"/>
      <c r="D26" s="278"/>
      <c r="E26" s="278"/>
      <c r="F26" s="280"/>
      <c r="G26" s="279"/>
      <c r="H26" s="278"/>
    </row>
    <row r="27" spans="1:10">
      <c r="A27" s="269"/>
      <c r="B27" s="268"/>
      <c r="C27" s="277"/>
      <c r="D27" s="263"/>
      <c r="E27" s="263"/>
      <c r="F27" s="276"/>
      <c r="G27" s="264"/>
      <c r="H27" s="263"/>
    </row>
    <row r="28" spans="1:10">
      <c r="A28" s="275"/>
      <c r="B28" s="274"/>
      <c r="C28" s="273"/>
      <c r="D28" s="270"/>
      <c r="E28" s="270"/>
      <c r="F28" s="272"/>
      <c r="G28" s="271"/>
      <c r="H28" s="270"/>
    </row>
    <row r="29" spans="1:10">
      <c r="A29" s="269"/>
      <c r="B29" s="268"/>
      <c r="C29" s="267" t="s">
        <v>232</v>
      </c>
      <c r="D29" s="263">
        <f>SUM(D19:D28)</f>
        <v>0</v>
      </c>
      <c r="E29" s="266">
        <f>SUM(E19:E28)</f>
        <v>134.35</v>
      </c>
      <c r="F29" s="265">
        <f>SUM(F19:F28)</f>
        <v>0</v>
      </c>
      <c r="G29" s="264"/>
      <c r="H29" s="263">
        <f>SUM(H19:H28)</f>
        <v>134.35</v>
      </c>
    </row>
    <row r="32" spans="1:10">
      <c r="A32" s="150" t="s">
        <v>233</v>
      </c>
      <c r="F32" s="150" t="s">
        <v>234</v>
      </c>
    </row>
    <row r="34" spans="1:6">
      <c r="A34" s="150" t="s">
        <v>238</v>
      </c>
      <c r="F34" s="150" t="s">
        <v>239</v>
      </c>
    </row>
  </sheetData>
  <mergeCells count="1">
    <mergeCell ref="G2:I2"/>
  </mergeCells>
  <pageMargins left="0.94488188976377963" right="0.35433070866141736" top="0.98425196850393704" bottom="0.98425196850393704" header="0.51181102362204722" footer="0.51181102362204722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00D99-C6ED-445D-86A2-DA9EA70E1117}">
  <dimension ref="A1:N38"/>
  <sheetViews>
    <sheetView topLeftCell="A4" workbookViewId="0">
      <selection activeCell="H22" sqref="H22:I22"/>
    </sheetView>
  </sheetViews>
  <sheetFormatPr defaultRowHeight="15"/>
  <cols>
    <col min="1" max="3" width="9.140625" style="149"/>
    <col min="4" max="4" width="13.5703125" style="149" customWidth="1"/>
    <col min="5" max="5" width="9.140625" style="149"/>
    <col min="6" max="11" width="7.7109375" style="149" customWidth="1"/>
    <col min="12" max="13" width="5.5703125" style="149" customWidth="1"/>
    <col min="14" max="14" width="16" style="149" customWidth="1"/>
    <col min="15" max="16384" width="9.140625" style="148"/>
  </cols>
  <sheetData>
    <row r="1" spans="1:14">
      <c r="A1" s="242"/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 t="s">
        <v>406</v>
      </c>
      <c r="M1" s="242"/>
    </row>
    <row r="2" spans="1:14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 t="s">
        <v>309</v>
      </c>
      <c r="M2" s="242"/>
    </row>
    <row r="3" spans="1:14">
      <c r="A3" s="242"/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 t="s">
        <v>308</v>
      </c>
      <c r="M3" s="242"/>
    </row>
    <row r="4" spans="1:14">
      <c r="A4" s="242"/>
      <c r="B4" s="243" t="s">
        <v>305</v>
      </c>
      <c r="C4" s="243"/>
      <c r="D4" s="243"/>
      <c r="E4" s="243"/>
      <c r="F4" s="242"/>
      <c r="G4" s="242"/>
      <c r="H4" s="242"/>
      <c r="I4" s="242"/>
      <c r="J4" s="242"/>
      <c r="K4" s="242"/>
      <c r="L4" s="242" t="s">
        <v>407</v>
      </c>
      <c r="M4" s="242"/>
    </row>
    <row r="5" spans="1:14">
      <c r="A5" s="242"/>
      <c r="B5" s="514" t="s">
        <v>304</v>
      </c>
      <c r="C5" s="514"/>
      <c r="D5" s="514"/>
      <c r="E5" s="514"/>
      <c r="F5" s="242"/>
      <c r="G5" s="242"/>
      <c r="H5" s="242"/>
      <c r="I5" s="242"/>
      <c r="J5" s="242"/>
      <c r="K5" s="242"/>
      <c r="L5" s="242" t="s">
        <v>408</v>
      </c>
      <c r="M5" s="242"/>
    </row>
    <row r="6" spans="1:14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4">
      <c r="A7" s="242"/>
      <c r="B7" s="515" t="s">
        <v>409</v>
      </c>
      <c r="C7" s="515"/>
      <c r="D7" s="515"/>
      <c r="E7" s="515"/>
      <c r="F7" s="242"/>
      <c r="G7" s="242"/>
      <c r="H7" s="242"/>
      <c r="I7" s="242"/>
      <c r="J7" s="242"/>
      <c r="K7" s="242"/>
      <c r="L7" s="242"/>
      <c r="M7" s="242"/>
      <c r="N7" s="242"/>
    </row>
    <row r="8" spans="1:14">
      <c r="A8" s="242"/>
      <c r="B8" s="514" t="s">
        <v>410</v>
      </c>
      <c r="C8" s="514"/>
      <c r="D8" s="514"/>
      <c r="E8" s="514"/>
      <c r="F8" s="242"/>
      <c r="G8" s="242"/>
      <c r="H8" s="242"/>
      <c r="I8" s="242"/>
      <c r="J8" s="242"/>
      <c r="K8" s="242"/>
      <c r="L8" s="242"/>
      <c r="M8" s="242"/>
      <c r="N8" s="242"/>
    </row>
    <row r="9" spans="1:14">
      <c r="A9" s="244"/>
      <c r="B9" s="516"/>
      <c r="C9" s="516"/>
      <c r="D9" s="516"/>
      <c r="E9" s="516"/>
      <c r="F9" s="244"/>
      <c r="G9" s="244"/>
      <c r="H9" s="244"/>
      <c r="I9" s="244"/>
      <c r="J9" s="244"/>
      <c r="K9" s="244"/>
      <c r="L9" s="245" t="s">
        <v>440</v>
      </c>
      <c r="M9" s="245"/>
      <c r="N9" s="245"/>
    </row>
    <row r="10" spans="1:14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2"/>
    </row>
    <row r="11" spans="1:14">
      <c r="A11" s="516" t="s">
        <v>438</v>
      </c>
      <c r="B11" s="516"/>
      <c r="C11" s="516"/>
      <c r="D11" s="516"/>
      <c r="E11" s="516"/>
      <c r="F11" s="516"/>
      <c r="G11" s="516"/>
      <c r="H11" s="516"/>
      <c r="I11" s="516"/>
      <c r="J11" s="516"/>
      <c r="K11" s="516"/>
      <c r="L11" s="516"/>
      <c r="M11" s="244"/>
      <c r="N11" s="244"/>
    </row>
    <row r="12" spans="1:14">
      <c r="A12" s="242"/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513"/>
      <c r="N12" s="513"/>
    </row>
    <row r="13" spans="1:14">
      <c r="A13" s="242"/>
      <c r="B13" s="242"/>
      <c r="C13" s="242"/>
      <c r="D13" s="515" t="s">
        <v>439</v>
      </c>
      <c r="E13" s="517"/>
      <c r="F13" s="242"/>
      <c r="G13" s="242"/>
      <c r="H13" s="242"/>
      <c r="I13" s="242"/>
      <c r="J13" s="242"/>
      <c r="K13" s="242"/>
      <c r="L13" s="242"/>
      <c r="M13" s="242"/>
      <c r="N13" s="242"/>
    </row>
    <row r="14" spans="1:14">
      <c r="A14" s="242"/>
      <c r="B14" s="242"/>
      <c r="C14" s="242"/>
      <c r="D14" s="247"/>
      <c r="E14" s="248"/>
      <c r="F14" s="242"/>
      <c r="G14" s="242"/>
      <c r="H14" s="242"/>
      <c r="I14" s="242"/>
      <c r="J14" s="242"/>
      <c r="K14" s="242"/>
      <c r="L14" s="242"/>
      <c r="M14" s="242"/>
      <c r="N14" s="242"/>
    </row>
    <row r="15" spans="1:14">
      <c r="A15" s="242"/>
      <c r="B15" s="242"/>
      <c r="C15" s="242"/>
      <c r="D15" s="242"/>
      <c r="E15" s="242"/>
      <c r="F15" s="242"/>
      <c r="G15" s="242"/>
      <c r="H15" s="242"/>
      <c r="I15" s="242"/>
      <c r="J15" s="247"/>
      <c r="K15" s="242"/>
      <c r="L15" s="242"/>
      <c r="M15" s="242"/>
      <c r="N15" s="249" t="s">
        <v>411</v>
      </c>
    </row>
    <row r="16" spans="1:14">
      <c r="A16" s="250"/>
      <c r="B16" s="251"/>
      <c r="C16" s="251"/>
      <c r="D16" s="252"/>
      <c r="E16" s="518" t="s">
        <v>412</v>
      </c>
      <c r="F16" s="519"/>
      <c r="G16" s="520"/>
      <c r="H16" s="253" t="s">
        <v>413</v>
      </c>
      <c r="I16" s="252"/>
      <c r="J16" s="518" t="s">
        <v>414</v>
      </c>
      <c r="K16" s="520"/>
      <c r="L16" s="521"/>
      <c r="M16" s="522"/>
      <c r="N16" s="254" t="s">
        <v>415</v>
      </c>
    </row>
    <row r="17" spans="1:14">
      <c r="A17" s="255"/>
      <c r="B17" s="516" t="s">
        <v>416</v>
      </c>
      <c r="C17" s="516"/>
      <c r="D17" s="256"/>
      <c r="E17" s="523" t="s">
        <v>417</v>
      </c>
      <c r="F17" s="524"/>
      <c r="G17" s="525"/>
      <c r="H17" s="526" t="s">
        <v>418</v>
      </c>
      <c r="I17" s="527"/>
      <c r="J17" s="526" t="s">
        <v>419</v>
      </c>
      <c r="K17" s="527"/>
      <c r="L17" s="526" t="s">
        <v>420</v>
      </c>
      <c r="M17" s="528"/>
      <c r="N17" s="257" t="s">
        <v>421</v>
      </c>
    </row>
    <row r="18" spans="1:14">
      <c r="A18" s="255"/>
      <c r="B18" s="242"/>
      <c r="C18" s="242"/>
      <c r="D18" s="256"/>
      <c r="E18" s="529" t="s">
        <v>422</v>
      </c>
      <c r="F18" s="518" t="s">
        <v>423</v>
      </c>
      <c r="G18" s="520"/>
      <c r="H18" s="526" t="s">
        <v>424</v>
      </c>
      <c r="I18" s="527"/>
      <c r="J18" s="258" t="s">
        <v>425</v>
      </c>
      <c r="K18" s="256"/>
      <c r="L18" s="526" t="s">
        <v>419</v>
      </c>
      <c r="M18" s="528"/>
      <c r="N18" s="257" t="s">
        <v>424</v>
      </c>
    </row>
    <row r="19" spans="1:14">
      <c r="A19" s="259"/>
      <c r="B19" s="243"/>
      <c r="C19" s="243"/>
      <c r="D19" s="260"/>
      <c r="E19" s="530"/>
      <c r="F19" s="523" t="s">
        <v>426</v>
      </c>
      <c r="G19" s="525"/>
      <c r="H19" s="523" t="s">
        <v>427</v>
      </c>
      <c r="I19" s="525"/>
      <c r="J19" s="523" t="s">
        <v>427</v>
      </c>
      <c r="K19" s="525"/>
      <c r="L19" s="531"/>
      <c r="M19" s="532"/>
      <c r="N19" s="257" t="s">
        <v>427</v>
      </c>
    </row>
    <row r="20" spans="1:14">
      <c r="A20" s="539" t="s">
        <v>428</v>
      </c>
      <c r="B20" s="540"/>
      <c r="C20" s="540"/>
      <c r="D20" s="541"/>
      <c r="E20" s="533" t="s">
        <v>429</v>
      </c>
      <c r="F20" s="521" t="s">
        <v>429</v>
      </c>
      <c r="G20" s="538"/>
      <c r="H20" s="521" t="s">
        <v>429</v>
      </c>
      <c r="I20" s="538"/>
      <c r="J20" s="521" t="s">
        <v>429</v>
      </c>
      <c r="K20" s="538"/>
      <c r="L20" s="521" t="s">
        <v>429</v>
      </c>
      <c r="M20" s="538"/>
      <c r="N20" s="533"/>
    </row>
    <row r="21" spans="1:14">
      <c r="A21" s="542"/>
      <c r="B21" s="543"/>
      <c r="C21" s="543"/>
      <c r="D21" s="544"/>
      <c r="E21" s="534"/>
      <c r="F21" s="531"/>
      <c r="G21" s="545"/>
      <c r="H21" s="531"/>
      <c r="I21" s="545"/>
      <c r="J21" s="531"/>
      <c r="K21" s="545"/>
      <c r="L21" s="531"/>
      <c r="M21" s="545"/>
      <c r="N21" s="534"/>
    </row>
    <row r="22" spans="1:14">
      <c r="A22" s="535" t="s">
        <v>430</v>
      </c>
      <c r="B22" s="536"/>
      <c r="C22" s="536"/>
      <c r="D22" s="537"/>
      <c r="E22" s="261">
        <v>200</v>
      </c>
      <c r="F22" s="521">
        <v>200</v>
      </c>
      <c r="G22" s="538"/>
      <c r="H22" s="521">
        <v>148.28</v>
      </c>
      <c r="I22" s="538"/>
      <c r="J22" s="521">
        <v>148.28</v>
      </c>
      <c r="K22" s="538"/>
      <c r="L22" s="521">
        <v>148.28</v>
      </c>
      <c r="M22" s="538"/>
      <c r="N22" s="261">
        <f>(H22-J22)</f>
        <v>0</v>
      </c>
    </row>
    <row r="23" spans="1:14">
      <c r="A23" s="535" t="s">
        <v>431</v>
      </c>
      <c r="B23" s="536"/>
      <c r="C23" s="536"/>
      <c r="D23" s="537"/>
      <c r="E23" s="261"/>
      <c r="F23" s="521"/>
      <c r="G23" s="538"/>
      <c r="H23" s="521"/>
      <c r="I23" s="538"/>
      <c r="J23" s="521"/>
      <c r="K23" s="538"/>
      <c r="L23" s="521"/>
      <c r="M23" s="538"/>
      <c r="N23" s="261">
        <v>0</v>
      </c>
    </row>
    <row r="24" spans="1:14">
      <c r="A24" s="546" t="s">
        <v>432</v>
      </c>
      <c r="B24" s="547"/>
      <c r="C24" s="547"/>
      <c r="D24" s="522"/>
      <c r="E24" s="261"/>
      <c r="F24" s="521"/>
      <c r="G24" s="538"/>
      <c r="H24" s="521"/>
      <c r="I24" s="538"/>
      <c r="J24" s="521"/>
      <c r="K24" s="538"/>
      <c r="L24" s="521"/>
      <c r="M24" s="538"/>
      <c r="N24" s="261">
        <f>(H24-J24)</f>
        <v>0</v>
      </c>
    </row>
    <row r="25" spans="1:14">
      <c r="A25" s="535" t="s">
        <v>433</v>
      </c>
      <c r="B25" s="536"/>
      <c r="C25" s="536"/>
      <c r="D25" s="537"/>
      <c r="E25" s="261"/>
      <c r="F25" s="548"/>
      <c r="G25" s="549"/>
      <c r="H25" s="548"/>
      <c r="I25" s="549"/>
      <c r="J25" s="548"/>
      <c r="K25" s="549"/>
      <c r="L25" s="548"/>
      <c r="M25" s="549"/>
      <c r="N25" s="261">
        <f>(H25-J25)</f>
        <v>0</v>
      </c>
    </row>
    <row r="26" spans="1:14">
      <c r="A26" s="535" t="s">
        <v>434</v>
      </c>
      <c r="B26" s="536"/>
      <c r="C26" s="536"/>
      <c r="D26" s="537"/>
      <c r="E26" s="261"/>
      <c r="F26" s="548"/>
      <c r="G26" s="549"/>
      <c r="H26" s="548"/>
      <c r="I26" s="549"/>
      <c r="J26" s="548"/>
      <c r="K26" s="549"/>
      <c r="L26" s="548"/>
      <c r="M26" s="549"/>
      <c r="N26" s="261">
        <f>(H26-J26)</f>
        <v>0</v>
      </c>
    </row>
    <row r="27" spans="1:14">
      <c r="A27" s="551" t="s">
        <v>435</v>
      </c>
      <c r="B27" s="552"/>
      <c r="C27" s="552"/>
      <c r="D27" s="553"/>
      <c r="E27" s="533">
        <f>(E22+E23+E24+E26)</f>
        <v>200</v>
      </c>
      <c r="F27" s="521">
        <f>(F22+F23+F24+F26)</f>
        <v>200</v>
      </c>
      <c r="G27" s="538"/>
      <c r="H27" s="521">
        <f>(H22+H23+H24+H26)</f>
        <v>148.28</v>
      </c>
      <c r="I27" s="538"/>
      <c r="J27" s="521">
        <f>(J22+J23+J24+J26)</f>
        <v>148.28</v>
      </c>
      <c r="K27" s="538"/>
      <c r="L27" s="521">
        <f>(L22+L23+L24+L26)</f>
        <v>148.28</v>
      </c>
      <c r="M27" s="538"/>
      <c r="N27" s="533" t="s">
        <v>429</v>
      </c>
    </row>
    <row r="28" spans="1:14">
      <c r="A28" s="554"/>
      <c r="B28" s="555"/>
      <c r="C28" s="555"/>
      <c r="D28" s="556"/>
      <c r="E28" s="550"/>
      <c r="F28" s="531"/>
      <c r="G28" s="545"/>
      <c r="H28" s="531"/>
      <c r="I28" s="545"/>
      <c r="J28" s="531"/>
      <c r="K28" s="545"/>
      <c r="L28" s="531"/>
      <c r="M28" s="545"/>
      <c r="N28" s="550"/>
    </row>
    <row r="29" spans="1:14">
      <c r="A29" s="551" t="s">
        <v>436</v>
      </c>
      <c r="B29" s="552"/>
      <c r="C29" s="552"/>
      <c r="D29" s="553"/>
      <c r="E29" s="533" t="s">
        <v>429</v>
      </c>
      <c r="F29" s="521" t="s">
        <v>429</v>
      </c>
      <c r="G29" s="538"/>
      <c r="H29" s="521" t="s">
        <v>429</v>
      </c>
      <c r="I29" s="538"/>
      <c r="J29" s="521" t="s">
        <v>429</v>
      </c>
      <c r="K29" s="538"/>
      <c r="L29" s="521" t="s">
        <v>429</v>
      </c>
      <c r="M29" s="538"/>
      <c r="N29" s="533">
        <f>(N22+N23+N24+N26)</f>
        <v>0</v>
      </c>
    </row>
    <row r="30" spans="1:14">
      <c r="A30" s="554"/>
      <c r="B30" s="555"/>
      <c r="C30" s="555"/>
      <c r="D30" s="556"/>
      <c r="E30" s="534"/>
      <c r="F30" s="531"/>
      <c r="G30" s="545"/>
      <c r="H30" s="531"/>
      <c r="I30" s="545"/>
      <c r="J30" s="531"/>
      <c r="K30" s="545"/>
      <c r="L30" s="531"/>
      <c r="M30" s="545"/>
      <c r="N30" s="534"/>
    </row>
    <row r="31" spans="1:14">
      <c r="A31" s="242"/>
      <c r="B31" s="242"/>
      <c r="C31" s="242"/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</row>
    <row r="32" spans="1:14">
      <c r="A32" s="558" t="s">
        <v>233</v>
      </c>
      <c r="B32" s="558"/>
      <c r="C32" s="558"/>
      <c r="D32" s="242"/>
      <c r="E32" s="242"/>
      <c r="F32" s="242"/>
      <c r="G32" s="242"/>
      <c r="H32" s="515"/>
      <c r="I32" s="515"/>
      <c r="J32" s="242"/>
      <c r="K32" s="515" t="s">
        <v>234</v>
      </c>
      <c r="L32" s="515"/>
      <c r="M32" s="515"/>
      <c r="N32" s="515"/>
    </row>
    <row r="33" spans="1:14">
      <c r="A33" s="242"/>
      <c r="B33" s="242"/>
      <c r="C33" s="242"/>
      <c r="D33" s="242"/>
      <c r="E33" s="242"/>
      <c r="F33" s="242"/>
      <c r="G33" s="242"/>
      <c r="H33" s="557" t="s">
        <v>236</v>
      </c>
      <c r="I33" s="557"/>
      <c r="J33" s="242"/>
      <c r="K33" s="557" t="s">
        <v>237</v>
      </c>
      <c r="L33" s="557"/>
      <c r="M33" s="557"/>
      <c r="N33" s="557"/>
    </row>
    <row r="34" spans="1:14">
      <c r="A34" s="242"/>
      <c r="B34" s="242"/>
      <c r="C34" s="242"/>
      <c r="D34" s="242"/>
      <c r="E34" s="242"/>
      <c r="F34" s="242"/>
      <c r="G34" s="247"/>
      <c r="H34" s="247"/>
      <c r="I34" s="247"/>
      <c r="J34" s="247"/>
      <c r="K34" s="247"/>
      <c r="L34" s="247"/>
      <c r="M34" s="247"/>
      <c r="N34" s="247"/>
    </row>
    <row r="35" spans="1:14">
      <c r="A35" s="558" t="s">
        <v>238</v>
      </c>
      <c r="B35" s="558"/>
      <c r="C35" s="558"/>
      <c r="D35" s="558"/>
      <c r="E35" s="242"/>
      <c r="F35" s="242"/>
      <c r="G35" s="242"/>
      <c r="H35" s="515"/>
      <c r="I35" s="515"/>
      <c r="J35" s="242"/>
      <c r="K35" s="515" t="s">
        <v>239</v>
      </c>
      <c r="L35" s="515"/>
      <c r="M35" s="515"/>
      <c r="N35" s="515"/>
    </row>
    <row r="36" spans="1:14">
      <c r="A36" s="242"/>
      <c r="B36" s="242"/>
      <c r="C36" s="242"/>
      <c r="D36" s="242"/>
      <c r="E36" s="242"/>
      <c r="F36" s="242"/>
      <c r="G36" s="242" t="s">
        <v>437</v>
      </c>
      <c r="H36" s="557" t="s">
        <v>236</v>
      </c>
      <c r="I36" s="557"/>
      <c r="J36" s="242"/>
      <c r="K36" s="557" t="s">
        <v>237</v>
      </c>
      <c r="L36" s="557"/>
      <c r="M36" s="557"/>
      <c r="N36" s="557"/>
    </row>
    <row r="37" spans="1:14">
      <c r="A37" s="242"/>
      <c r="B37" s="242"/>
      <c r="C37" s="242"/>
      <c r="D37" s="242"/>
      <c r="E37" s="242"/>
      <c r="F37" s="242"/>
      <c r="G37" s="242"/>
      <c r="H37" s="262"/>
      <c r="I37" s="242"/>
      <c r="J37" s="242"/>
      <c r="K37" s="242"/>
      <c r="L37" s="242"/>
      <c r="M37" s="242"/>
      <c r="N37" s="242"/>
    </row>
    <row r="38" spans="1:14">
      <c r="A38" s="242"/>
      <c r="B38" s="242"/>
      <c r="C38" s="242"/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</row>
  </sheetData>
  <mergeCells count="79"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M12:N12"/>
    <mergeCell ref="B5:E5"/>
    <mergeCell ref="B7:E7"/>
    <mergeCell ref="B8:E8"/>
    <mergeCell ref="B9:E9"/>
    <mergeCell ref="A11:L11"/>
  </mergeCells>
  <pageMargins left="0.70866141732283472" right="0.70866141732283472" top="0.19685039370078741" bottom="0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FBA78-78BB-49BE-8423-98874BDE069A}">
  <dimension ref="A1:G35"/>
  <sheetViews>
    <sheetView workbookViewId="0">
      <selection activeCell="F14" sqref="F14"/>
    </sheetView>
  </sheetViews>
  <sheetFormatPr defaultRowHeight="15"/>
  <cols>
    <col min="1" max="1" width="19.7109375" style="299" customWidth="1"/>
    <col min="2" max="2" width="28.28515625" style="299" customWidth="1"/>
    <col min="3" max="3" width="15.5703125" style="299" customWidth="1"/>
    <col min="4" max="7" width="16.140625" style="299" customWidth="1"/>
    <col min="8" max="16384" width="9.140625" style="299"/>
  </cols>
  <sheetData>
    <row r="1" spans="1:7" ht="12.75" customHeight="1">
      <c r="A1" s="296"/>
      <c r="B1" s="297"/>
      <c r="C1" s="297"/>
      <c r="D1" s="297"/>
      <c r="E1" s="297"/>
      <c r="F1" s="296"/>
      <c r="G1" s="298" t="s">
        <v>464</v>
      </c>
    </row>
    <row r="2" spans="1:7" ht="18" customHeight="1">
      <c r="A2" s="296"/>
      <c r="B2" s="297"/>
      <c r="C2" s="300"/>
      <c r="D2" s="300"/>
      <c r="E2" s="560" t="s">
        <v>465</v>
      </c>
      <c r="F2" s="560"/>
      <c r="G2" s="560"/>
    </row>
    <row r="3" spans="1:7" ht="15" customHeight="1">
      <c r="A3" s="296"/>
      <c r="B3" s="297"/>
      <c r="C3" s="300"/>
      <c r="D3" s="300"/>
      <c r="E3" s="560" t="s">
        <v>466</v>
      </c>
      <c r="F3" s="560"/>
      <c r="G3" s="560"/>
    </row>
    <row r="4" spans="1:7" ht="15" customHeight="1">
      <c r="A4" s="296"/>
      <c r="B4" s="297"/>
      <c r="C4" s="300"/>
      <c r="D4" s="300"/>
      <c r="E4" s="560" t="s">
        <v>467</v>
      </c>
      <c r="F4" s="560"/>
      <c r="G4" s="560"/>
    </row>
    <row r="5" spans="1:7">
      <c r="A5" s="296"/>
      <c r="B5" s="297"/>
      <c r="C5" s="300"/>
      <c r="D5" s="300"/>
      <c r="E5" s="300" t="s">
        <v>468</v>
      </c>
      <c r="F5" s="300"/>
      <c r="G5" s="300"/>
    </row>
    <row r="6" spans="1:7">
      <c r="A6" s="296"/>
      <c r="B6" s="561" t="s">
        <v>469</v>
      </c>
      <c r="C6" s="561"/>
      <c r="D6" s="561"/>
      <c r="E6" s="561"/>
      <c r="F6" s="561"/>
      <c r="G6" s="561"/>
    </row>
    <row r="7" spans="1:7">
      <c r="A7" s="301"/>
      <c r="B7" s="302"/>
      <c r="C7" s="302"/>
      <c r="D7" s="302"/>
      <c r="E7" s="302"/>
      <c r="F7" s="302"/>
      <c r="G7" s="302"/>
    </row>
    <row r="8" spans="1:7">
      <c r="A8" s="301"/>
      <c r="B8" s="303"/>
      <c r="C8" s="304" t="s">
        <v>470</v>
      </c>
      <c r="D8" s="303"/>
      <c r="E8" s="303"/>
      <c r="F8" s="303"/>
      <c r="G8" s="303"/>
    </row>
    <row r="9" spans="1:7">
      <c r="A9" s="296"/>
      <c r="B9" s="562" t="s">
        <v>471</v>
      </c>
      <c r="C9" s="562"/>
      <c r="D9" s="562"/>
      <c r="E9" s="562"/>
      <c r="F9" s="562"/>
      <c r="G9" s="562"/>
    </row>
    <row r="10" spans="1:7" ht="15.75">
      <c r="A10" s="559" t="s">
        <v>488</v>
      </c>
      <c r="B10" s="559"/>
      <c r="C10" s="559"/>
      <c r="D10" s="559"/>
      <c r="E10" s="559"/>
      <c r="F10" s="559"/>
      <c r="G10" s="559"/>
    </row>
    <row r="11" spans="1:7" ht="15.75">
      <c r="A11" s="296"/>
      <c r="B11" s="302"/>
      <c r="C11" s="302"/>
      <c r="D11" s="305" t="s">
        <v>489</v>
      </c>
      <c r="E11" s="306"/>
      <c r="F11" s="296"/>
      <c r="G11" s="296"/>
    </row>
    <row r="12" spans="1:7">
      <c r="A12" s="296"/>
      <c r="B12" s="302"/>
      <c r="C12" s="563" t="s">
        <v>472</v>
      </c>
      <c r="D12" s="563"/>
      <c r="E12" s="296"/>
      <c r="F12" s="296"/>
      <c r="G12" s="296"/>
    </row>
    <row r="13" spans="1:7">
      <c r="A13" s="296"/>
      <c r="B13" s="302"/>
      <c r="C13" s="296"/>
      <c r="D13" s="307" t="s">
        <v>473</v>
      </c>
      <c r="E13" s="308"/>
      <c r="F13" s="296"/>
      <c r="G13" s="296"/>
    </row>
    <row r="14" spans="1:7">
      <c r="A14" s="296"/>
      <c r="B14" s="296"/>
      <c r="C14" s="296"/>
      <c r="D14" s="309" t="s">
        <v>474</v>
      </c>
      <c r="E14" s="309"/>
      <c r="F14" s="296"/>
      <c r="G14" s="296"/>
    </row>
    <row r="15" spans="1:7" ht="15.75">
      <c r="A15" s="310"/>
      <c r="B15" s="297"/>
      <c r="C15" s="297"/>
      <c r="D15" s="297"/>
      <c r="E15" s="297"/>
      <c r="F15" s="296"/>
      <c r="G15" s="296"/>
    </row>
    <row r="16" spans="1:7">
      <c r="A16" s="311"/>
      <c r="B16" s="297"/>
      <c r="C16" s="297"/>
      <c r="D16" s="297"/>
      <c r="E16" s="297"/>
      <c r="F16" s="296"/>
      <c r="G16" s="309" t="s">
        <v>455</v>
      </c>
    </row>
    <row r="17" spans="1:7">
      <c r="A17" s="564" t="s">
        <v>475</v>
      </c>
      <c r="B17" s="564" t="s">
        <v>476</v>
      </c>
      <c r="C17" s="566" t="s">
        <v>477</v>
      </c>
      <c r="D17" s="567"/>
      <c r="E17" s="567"/>
      <c r="F17" s="567"/>
      <c r="G17" s="568"/>
    </row>
    <row r="18" spans="1:7">
      <c r="A18" s="565"/>
      <c r="B18" s="565"/>
      <c r="C18" s="312"/>
      <c r="D18" s="313"/>
      <c r="E18" s="313"/>
      <c r="F18" s="313"/>
      <c r="G18" s="314"/>
    </row>
    <row r="19" spans="1:7">
      <c r="A19" s="565"/>
      <c r="B19" s="565"/>
      <c r="C19" s="564" t="s">
        <v>478</v>
      </c>
      <c r="D19" s="564" t="s">
        <v>479</v>
      </c>
      <c r="E19" s="570" t="s">
        <v>480</v>
      </c>
      <c r="F19" s="564" t="s">
        <v>481</v>
      </c>
      <c r="G19" s="564" t="s">
        <v>482</v>
      </c>
    </row>
    <row r="20" spans="1:7">
      <c r="A20" s="565"/>
      <c r="B20" s="565"/>
      <c r="C20" s="569"/>
      <c r="D20" s="569"/>
      <c r="E20" s="571"/>
      <c r="F20" s="569"/>
      <c r="G20" s="569"/>
    </row>
    <row r="21" spans="1:7">
      <c r="A21" s="315">
        <v>1</v>
      </c>
      <c r="B21" s="316">
        <v>2</v>
      </c>
      <c r="C21" s="315">
        <v>3</v>
      </c>
      <c r="D21" s="315">
        <v>4</v>
      </c>
      <c r="E21" s="315">
        <v>5</v>
      </c>
      <c r="F21" s="315">
        <v>6</v>
      </c>
      <c r="G21" s="315">
        <v>7</v>
      </c>
    </row>
    <row r="22" spans="1:7" ht="24.75" customHeight="1">
      <c r="A22" s="317">
        <v>741</v>
      </c>
      <c r="B22" s="318" t="s">
        <v>483</v>
      </c>
      <c r="C22" s="319">
        <v>0</v>
      </c>
      <c r="D22" s="320">
        <v>148.28</v>
      </c>
      <c r="E22" s="321">
        <v>148.28</v>
      </c>
      <c r="F22" s="322">
        <v>0</v>
      </c>
      <c r="G22" s="323">
        <f>C22+D22-E22</f>
        <v>0</v>
      </c>
    </row>
    <row r="23" spans="1:7">
      <c r="A23" s="317"/>
      <c r="B23" s="317"/>
      <c r="C23" s="322"/>
      <c r="D23" s="321"/>
      <c r="E23" s="321"/>
      <c r="F23" s="323"/>
      <c r="G23" s="323"/>
    </row>
    <row r="24" spans="1:7">
      <c r="A24" s="317"/>
      <c r="B24" s="317"/>
      <c r="C24" s="322"/>
      <c r="D24" s="321"/>
      <c r="E24" s="321"/>
      <c r="F24" s="323"/>
      <c r="G24" s="323"/>
    </row>
    <row r="25" spans="1:7">
      <c r="A25" s="317"/>
      <c r="B25" s="317"/>
      <c r="C25" s="322"/>
      <c r="D25" s="321"/>
      <c r="E25" s="321"/>
      <c r="F25" s="323"/>
      <c r="G25" s="323"/>
    </row>
    <row r="26" spans="1:7">
      <c r="A26" s="317"/>
      <c r="B26" s="317"/>
      <c r="C26" s="322"/>
      <c r="D26" s="321"/>
      <c r="E26" s="321"/>
      <c r="F26" s="323"/>
      <c r="G26" s="323"/>
    </row>
    <row r="27" spans="1:7">
      <c r="A27" s="324"/>
      <c r="B27" s="325" t="s">
        <v>484</v>
      </c>
      <c r="C27" s="326">
        <v>0</v>
      </c>
      <c r="D27" s="327">
        <v>148.28</v>
      </c>
      <c r="E27" s="328">
        <v>148.28</v>
      </c>
      <c r="F27" s="328">
        <v>0</v>
      </c>
      <c r="G27" s="329">
        <f>C27+D27-E27</f>
        <v>0</v>
      </c>
    </row>
    <row r="28" spans="1:7">
      <c r="A28" s="296"/>
      <c r="B28" s="297"/>
      <c r="C28" s="297"/>
      <c r="D28" s="297"/>
      <c r="E28" s="297"/>
      <c r="F28" s="296"/>
      <c r="G28" s="296"/>
    </row>
    <row r="29" spans="1:7">
      <c r="A29" s="296"/>
      <c r="B29" s="296"/>
      <c r="C29" s="296"/>
      <c r="D29" s="296"/>
      <c r="E29" s="296"/>
      <c r="F29" s="296"/>
      <c r="G29" s="296"/>
    </row>
    <row r="30" spans="1:7" ht="15.75">
      <c r="A30" s="574" t="s">
        <v>485</v>
      </c>
      <c r="B30" s="574"/>
      <c r="C30" s="330"/>
      <c r="D30" s="304"/>
      <c r="E30" s="296"/>
      <c r="F30" s="575" t="s">
        <v>234</v>
      </c>
      <c r="G30" s="575"/>
    </row>
    <row r="31" spans="1:7">
      <c r="A31" s="572" t="s">
        <v>486</v>
      </c>
      <c r="B31" s="572"/>
      <c r="C31" s="331"/>
      <c r="D31" s="332" t="s">
        <v>236</v>
      </c>
      <c r="E31" s="332"/>
      <c r="F31" s="573" t="s">
        <v>237</v>
      </c>
      <c r="G31" s="573"/>
    </row>
    <row r="32" spans="1:7">
      <c r="A32" s="296"/>
      <c r="B32" s="296"/>
      <c r="C32" s="308"/>
      <c r="D32" s="296"/>
      <c r="E32" s="296"/>
      <c r="F32" s="296"/>
      <c r="G32" s="296"/>
    </row>
    <row r="33" spans="1:7" ht="15.75">
      <c r="A33" s="576" t="s">
        <v>238</v>
      </c>
      <c r="B33" s="576"/>
      <c r="C33" s="296"/>
      <c r="D33" s="304"/>
      <c r="E33" s="296"/>
      <c r="F33" s="577" t="s">
        <v>239</v>
      </c>
      <c r="G33" s="577"/>
    </row>
    <row r="34" spans="1:7">
      <c r="A34" s="572" t="s">
        <v>487</v>
      </c>
      <c r="B34" s="572"/>
      <c r="C34" s="333"/>
      <c r="D34" s="332" t="s">
        <v>236</v>
      </c>
      <c r="E34" s="332"/>
      <c r="F34" s="573" t="s">
        <v>237</v>
      </c>
      <c r="G34" s="573"/>
    </row>
    <row r="35" spans="1:7">
      <c r="A35" s="301"/>
      <c r="B35" s="334"/>
      <c r="C35" s="334"/>
      <c r="D35" s="334"/>
      <c r="E35" s="334"/>
      <c r="F35" s="301"/>
      <c r="G35" s="301"/>
    </row>
  </sheetData>
  <mergeCells count="23">
    <mergeCell ref="A34:B34"/>
    <mergeCell ref="F34:G34"/>
    <mergeCell ref="A30:B30"/>
    <mergeCell ref="F30:G30"/>
    <mergeCell ref="A31:B31"/>
    <mergeCell ref="F31:G31"/>
    <mergeCell ref="A33:B33"/>
    <mergeCell ref="F33:G33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A10:G10"/>
    <mergeCell ref="E2:G2"/>
    <mergeCell ref="E3:G3"/>
    <mergeCell ref="E4:G4"/>
    <mergeCell ref="B6:G6"/>
    <mergeCell ref="B9:G9"/>
  </mergeCells>
  <pageMargins left="0.70866141732283472" right="0.70866141732283472" top="0.35433070866141736" bottom="0.15748031496062992" header="0.31496062992125984" footer="0.31496062992125984"/>
  <pageSetup paperSize="9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FCC86-6018-4EBA-9F25-9464B45D35AB}">
  <dimension ref="A1:AA34"/>
  <sheetViews>
    <sheetView showZeros="0" topLeftCell="A4" workbookViewId="0">
      <selection activeCell="J26" sqref="J26"/>
    </sheetView>
  </sheetViews>
  <sheetFormatPr defaultRowHeight="12"/>
  <cols>
    <col min="1" max="1" width="23.42578125" style="335" customWidth="1"/>
    <col min="2" max="2" width="7.85546875" style="335" customWidth="1"/>
    <col min="3" max="4" width="8.140625" style="335" customWidth="1"/>
    <col min="5" max="5" width="7.5703125" style="335" customWidth="1"/>
    <col min="6" max="7" width="7.42578125" style="335" customWidth="1"/>
    <col min="8" max="8" width="8.42578125" style="335" customWidth="1"/>
    <col min="9" max="9" width="8.140625" style="335" customWidth="1"/>
    <col min="10" max="10" width="6" style="335" customWidth="1"/>
    <col min="11" max="12" width="8.140625" style="335" customWidth="1"/>
    <col min="13" max="13" width="8.28515625" style="335" customWidth="1"/>
    <col min="14" max="14" width="9.140625" style="335"/>
    <col min="15" max="15" width="6" style="335" customWidth="1"/>
    <col min="16" max="16" width="7.5703125" style="335" customWidth="1"/>
    <col min="17" max="17" width="5.140625" style="335" customWidth="1"/>
    <col min="18" max="18" width="5.28515625" style="335" customWidth="1"/>
    <col min="19" max="19" width="8" style="335" customWidth="1"/>
    <col min="20" max="16384" width="9.140625" style="336"/>
  </cols>
  <sheetData>
    <row r="1" spans="1:23" ht="12.75" customHeight="1">
      <c r="O1" s="579" t="s">
        <v>490</v>
      </c>
      <c r="P1" s="579"/>
      <c r="Q1" s="579"/>
      <c r="R1" s="579"/>
      <c r="S1" s="579"/>
    </row>
    <row r="2" spans="1:23" ht="29.25" customHeight="1">
      <c r="B2" s="580" t="s">
        <v>305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337"/>
      <c r="O2" s="579"/>
      <c r="P2" s="579"/>
      <c r="Q2" s="579"/>
      <c r="R2" s="579"/>
      <c r="S2" s="579"/>
    </row>
    <row r="3" spans="1:23" ht="9.75" customHeight="1">
      <c r="H3" s="335" t="s">
        <v>491</v>
      </c>
      <c r="I3" s="338"/>
      <c r="J3" s="338"/>
      <c r="K3" s="338"/>
      <c r="L3" s="338"/>
      <c r="M3" s="338"/>
      <c r="N3" s="339"/>
      <c r="O3" s="339"/>
      <c r="P3" s="339"/>
      <c r="Q3" s="339"/>
      <c r="R3" s="339"/>
      <c r="S3" s="339"/>
    </row>
    <row r="4" spans="1:23" ht="0.75" customHeight="1">
      <c r="I4" s="338"/>
      <c r="J4" s="338"/>
      <c r="K4" s="338"/>
      <c r="L4" s="338"/>
      <c r="M4" s="338"/>
      <c r="N4" s="339"/>
      <c r="O4" s="339"/>
      <c r="P4" s="339"/>
      <c r="Q4" s="339"/>
      <c r="R4" s="339"/>
      <c r="S4" s="339"/>
      <c r="U4" s="340"/>
      <c r="V4" s="340"/>
      <c r="W4" s="340"/>
    </row>
    <row r="5" spans="1:23" ht="26.25" customHeight="1">
      <c r="A5" s="581" t="s">
        <v>525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340"/>
      <c r="U5" s="340"/>
      <c r="V5" s="340"/>
    </row>
    <row r="6" spans="1:23" ht="3" customHeight="1">
      <c r="A6" s="341"/>
      <c r="B6" s="341"/>
      <c r="C6" s="341"/>
      <c r="D6" s="341"/>
      <c r="E6" s="341"/>
      <c r="F6" s="341"/>
      <c r="G6" s="341"/>
      <c r="H6" s="341"/>
      <c r="I6" s="341"/>
      <c r="J6" s="582"/>
      <c r="K6" s="582"/>
      <c r="L6" s="582"/>
      <c r="M6" s="582"/>
      <c r="N6" s="341"/>
      <c r="O6" s="341"/>
      <c r="P6" s="341"/>
      <c r="Q6" s="341"/>
      <c r="R6" s="341"/>
      <c r="S6" s="341"/>
    </row>
    <row r="7" spans="1:23" ht="12" customHeight="1">
      <c r="A7" s="342"/>
      <c r="B7" s="342"/>
      <c r="C7" s="342"/>
      <c r="D7" s="582" t="s">
        <v>489</v>
      </c>
      <c r="E7" s="582"/>
      <c r="F7" s="582"/>
      <c r="G7" s="582"/>
      <c r="H7" s="582"/>
      <c r="I7" s="582"/>
      <c r="J7" s="582"/>
      <c r="K7" s="582"/>
      <c r="L7" s="582"/>
      <c r="M7" s="343"/>
      <c r="N7" s="342"/>
      <c r="O7" s="342"/>
      <c r="P7" s="342"/>
      <c r="Q7" s="342"/>
      <c r="R7" s="342"/>
      <c r="S7" s="342"/>
    </row>
    <row r="8" spans="1:23" ht="8.25" customHeight="1">
      <c r="A8" s="342"/>
      <c r="B8" s="342"/>
      <c r="C8" s="342"/>
      <c r="D8" s="342"/>
      <c r="E8" s="583" t="s">
        <v>492</v>
      </c>
      <c r="F8" s="583"/>
      <c r="G8" s="583"/>
      <c r="H8" s="583"/>
      <c r="I8" s="583"/>
      <c r="J8" s="583"/>
      <c r="K8" s="583"/>
      <c r="L8" s="583"/>
      <c r="M8" s="343"/>
      <c r="N8" s="342"/>
      <c r="O8" s="342"/>
      <c r="P8" s="342"/>
      <c r="Q8" s="342"/>
      <c r="R8" s="342"/>
      <c r="S8" s="342"/>
    </row>
    <row r="9" spans="1:23" ht="0.75" customHeight="1">
      <c r="A9" s="344"/>
      <c r="B9" s="345"/>
      <c r="C9" s="345"/>
      <c r="D9" s="345"/>
      <c r="E9" s="345"/>
      <c r="F9" s="345"/>
      <c r="G9" s="345"/>
      <c r="H9" s="346"/>
      <c r="I9" s="346"/>
      <c r="J9" s="584"/>
      <c r="K9" s="584"/>
      <c r="N9" s="342"/>
      <c r="O9" s="342"/>
      <c r="P9" s="342"/>
      <c r="Q9" s="342"/>
      <c r="R9" s="342"/>
      <c r="S9" s="342"/>
    </row>
    <row r="10" spans="1:23" ht="14.25" customHeight="1">
      <c r="A10" s="346"/>
      <c r="B10" s="582"/>
      <c r="C10" s="582"/>
      <c r="D10" s="347"/>
      <c r="E10" s="347"/>
      <c r="F10" s="348"/>
      <c r="G10" s="348"/>
      <c r="H10" s="346"/>
      <c r="I10" s="346"/>
      <c r="J10" s="585"/>
      <c r="K10" s="585"/>
      <c r="Q10" s="349"/>
      <c r="R10" s="349"/>
      <c r="S10" s="349"/>
    </row>
    <row r="11" spans="1:23" ht="15" customHeight="1">
      <c r="A11" s="350"/>
      <c r="B11" s="351"/>
      <c r="C11" s="352"/>
      <c r="D11" s="353"/>
      <c r="E11" s="348"/>
      <c r="F11" s="348"/>
      <c r="G11" s="348"/>
      <c r="H11" s="346"/>
      <c r="I11" s="346"/>
      <c r="J11" s="354"/>
      <c r="K11" s="354"/>
      <c r="Q11" s="349"/>
      <c r="R11" s="349"/>
      <c r="S11" s="349"/>
    </row>
    <row r="12" spans="1:23" ht="14.25" customHeight="1">
      <c r="A12" s="355"/>
      <c r="B12" s="356"/>
      <c r="C12" s="356"/>
      <c r="D12" s="357"/>
      <c r="E12" s="345"/>
      <c r="F12" s="345"/>
      <c r="G12" s="345"/>
      <c r="H12" s="346"/>
      <c r="I12" s="358" t="s">
        <v>493</v>
      </c>
      <c r="J12" s="359"/>
      <c r="K12" s="359"/>
      <c r="L12" s="359"/>
      <c r="M12" s="359"/>
      <c r="N12" s="359"/>
      <c r="O12" s="359"/>
      <c r="P12" s="584"/>
      <c r="Q12" s="584"/>
      <c r="R12" s="586">
        <v>9</v>
      </c>
      <c r="S12" s="587"/>
    </row>
    <row r="13" spans="1:23" ht="14.25" customHeight="1">
      <c r="A13" s="355"/>
      <c r="B13" s="360"/>
      <c r="C13" s="360"/>
      <c r="D13" s="360"/>
      <c r="E13" s="361"/>
      <c r="F13" s="361"/>
      <c r="G13" s="361"/>
      <c r="H13" s="346"/>
      <c r="I13" s="578"/>
      <c r="J13" s="578"/>
      <c r="K13" s="578"/>
      <c r="L13" s="578"/>
      <c r="M13" s="578"/>
      <c r="N13" s="578"/>
      <c r="O13" s="578"/>
      <c r="Q13" s="349"/>
      <c r="R13" s="349"/>
      <c r="S13" s="349"/>
    </row>
    <row r="14" spans="1:23" ht="14.25" customHeight="1">
      <c r="A14" s="355"/>
      <c r="B14" s="360"/>
      <c r="C14" s="360"/>
      <c r="D14" s="360"/>
      <c r="E14" s="361"/>
      <c r="F14" s="361"/>
      <c r="G14" s="361"/>
      <c r="H14" s="588" t="s">
        <v>494</v>
      </c>
      <c r="I14" s="588"/>
      <c r="J14" s="588"/>
      <c r="K14" s="588"/>
      <c r="L14" s="588"/>
      <c r="M14" s="588"/>
      <c r="N14" s="588"/>
      <c r="O14" s="588"/>
      <c r="Q14" s="349"/>
      <c r="R14" s="586" t="s">
        <v>495</v>
      </c>
      <c r="S14" s="587"/>
    </row>
    <row r="15" spans="1:23" ht="18" customHeight="1">
      <c r="A15" s="362"/>
      <c r="B15" s="360"/>
      <c r="C15" s="363" t="s">
        <v>496</v>
      </c>
      <c r="D15" s="363"/>
      <c r="E15" s="364"/>
      <c r="F15" s="364"/>
      <c r="G15" s="365"/>
      <c r="H15" s="578" t="s">
        <v>19</v>
      </c>
      <c r="I15" s="578"/>
      <c r="J15" s="578"/>
      <c r="K15" s="578"/>
      <c r="L15" s="578"/>
      <c r="M15" s="578"/>
      <c r="N15" s="578"/>
      <c r="O15" s="589"/>
      <c r="P15" s="366">
        <v>3</v>
      </c>
      <c r="Q15" s="367">
        <v>2</v>
      </c>
      <c r="R15" s="368">
        <v>1</v>
      </c>
      <c r="S15" s="368">
        <v>1</v>
      </c>
    </row>
    <row r="16" spans="1:23" ht="19.5" customHeight="1">
      <c r="B16" s="360"/>
      <c r="C16" s="335" t="s">
        <v>497</v>
      </c>
      <c r="D16" s="369"/>
      <c r="E16" s="370"/>
      <c r="F16" s="370"/>
      <c r="G16" s="370"/>
      <c r="H16" s="371"/>
      <c r="I16" s="371"/>
      <c r="J16" s="371"/>
      <c r="K16" s="371"/>
      <c r="L16" s="371"/>
      <c r="M16" s="371"/>
      <c r="N16" s="371"/>
      <c r="O16" s="371"/>
      <c r="P16" s="372"/>
      <c r="Q16" s="372"/>
      <c r="R16" s="372"/>
      <c r="S16" s="372"/>
    </row>
    <row r="17" spans="1:27" ht="16.5" customHeight="1" thickBot="1">
      <c r="A17" s="355"/>
      <c r="B17" s="373"/>
      <c r="C17" s="373"/>
      <c r="D17" s="356"/>
      <c r="E17" s="363"/>
      <c r="F17" s="363"/>
      <c r="G17" s="363"/>
      <c r="H17" s="365"/>
      <c r="I17" s="346"/>
      <c r="J17" s="346"/>
      <c r="K17" s="346"/>
      <c r="M17" s="372"/>
      <c r="Q17" s="372"/>
      <c r="R17" s="372"/>
      <c r="S17" s="372"/>
    </row>
    <row r="18" spans="1:27" ht="16.5" customHeight="1">
      <c r="A18" s="590" t="s">
        <v>498</v>
      </c>
      <c r="B18" s="593" t="s">
        <v>499</v>
      </c>
      <c r="C18" s="594"/>
      <c r="D18" s="594"/>
      <c r="E18" s="594"/>
      <c r="F18" s="594"/>
      <c r="G18" s="595"/>
      <c r="H18" s="596" t="s">
        <v>500</v>
      </c>
      <c r="I18" s="596"/>
      <c r="J18" s="596"/>
      <c r="K18" s="596"/>
      <c r="L18" s="597"/>
      <c r="M18" s="598" t="s">
        <v>501</v>
      </c>
      <c r="N18" s="596"/>
      <c r="O18" s="596"/>
      <c r="P18" s="596"/>
      <c r="Q18" s="596"/>
      <c r="R18" s="596"/>
      <c r="S18" s="597"/>
      <c r="U18" s="374"/>
      <c r="V18" s="375"/>
      <c r="W18" s="375"/>
      <c r="X18" s="375"/>
      <c r="Y18" s="375"/>
      <c r="Z18" s="375"/>
      <c r="AA18" s="375"/>
    </row>
    <row r="19" spans="1:27" ht="13.5" customHeight="1">
      <c r="A19" s="591"/>
      <c r="B19" s="599" t="s">
        <v>502</v>
      </c>
      <c r="C19" s="600"/>
      <c r="D19" s="600"/>
      <c r="E19" s="600" t="s">
        <v>503</v>
      </c>
      <c r="F19" s="600"/>
      <c r="G19" s="601"/>
      <c r="H19" s="602" t="s">
        <v>504</v>
      </c>
      <c r="I19" s="603" t="s">
        <v>505</v>
      </c>
      <c r="J19" s="603" t="s">
        <v>506</v>
      </c>
      <c r="K19" s="607" t="s">
        <v>507</v>
      </c>
      <c r="L19" s="608" t="s">
        <v>317</v>
      </c>
      <c r="M19" s="609" t="s">
        <v>504</v>
      </c>
      <c r="N19" s="603" t="s">
        <v>505</v>
      </c>
      <c r="O19" s="603" t="s">
        <v>506</v>
      </c>
      <c r="P19" s="607" t="s">
        <v>508</v>
      </c>
      <c r="Q19" s="603" t="s">
        <v>509</v>
      </c>
      <c r="R19" s="603" t="s">
        <v>510</v>
      </c>
      <c r="S19" s="604" t="s">
        <v>317</v>
      </c>
      <c r="U19" s="374"/>
      <c r="V19" s="375"/>
      <c r="W19" s="375"/>
      <c r="X19" s="375"/>
      <c r="Y19" s="375"/>
      <c r="Z19" s="375"/>
      <c r="AA19" s="375"/>
    </row>
    <row r="20" spans="1:27" ht="87" customHeight="1">
      <c r="A20" s="592"/>
      <c r="B20" s="376" t="s">
        <v>511</v>
      </c>
      <c r="C20" s="377" t="s">
        <v>512</v>
      </c>
      <c r="D20" s="377" t="s">
        <v>513</v>
      </c>
      <c r="E20" s="378" t="s">
        <v>511</v>
      </c>
      <c r="F20" s="377" t="s">
        <v>512</v>
      </c>
      <c r="G20" s="379" t="s">
        <v>514</v>
      </c>
      <c r="H20" s="602"/>
      <c r="I20" s="603"/>
      <c r="J20" s="603"/>
      <c r="K20" s="607"/>
      <c r="L20" s="608"/>
      <c r="M20" s="609"/>
      <c r="N20" s="603"/>
      <c r="O20" s="603"/>
      <c r="P20" s="607"/>
      <c r="Q20" s="603"/>
      <c r="R20" s="603"/>
      <c r="S20" s="605"/>
    </row>
    <row r="21" spans="1:27" ht="10.5" customHeight="1">
      <c r="A21" s="380">
        <v>1</v>
      </c>
      <c r="B21" s="381">
        <v>2</v>
      </c>
      <c r="C21" s="382">
        <v>3</v>
      </c>
      <c r="D21" s="382">
        <v>4</v>
      </c>
      <c r="E21" s="383">
        <v>5</v>
      </c>
      <c r="F21" s="382">
        <v>6</v>
      </c>
      <c r="G21" s="384">
        <v>7</v>
      </c>
      <c r="H21" s="385">
        <v>8</v>
      </c>
      <c r="I21" s="383">
        <v>9</v>
      </c>
      <c r="J21" s="383">
        <v>10</v>
      </c>
      <c r="K21" s="383">
        <v>11</v>
      </c>
      <c r="L21" s="386">
        <v>12</v>
      </c>
      <c r="M21" s="380">
        <v>13</v>
      </c>
      <c r="N21" s="383">
        <v>14</v>
      </c>
      <c r="O21" s="383">
        <v>15</v>
      </c>
      <c r="P21" s="383">
        <v>16</v>
      </c>
      <c r="Q21" s="383">
        <v>17</v>
      </c>
      <c r="R21" s="383">
        <v>18</v>
      </c>
      <c r="S21" s="386">
        <v>19</v>
      </c>
    </row>
    <row r="22" spans="1:27" ht="49.5" customHeight="1">
      <c r="A22" s="387" t="s">
        <v>515</v>
      </c>
      <c r="B22" s="388"/>
      <c r="C22" s="389"/>
      <c r="D22" s="390"/>
      <c r="E22" s="391"/>
      <c r="F22" s="389"/>
      <c r="G22" s="392"/>
      <c r="H22" s="393"/>
      <c r="I22" s="389"/>
      <c r="J22" s="389"/>
      <c r="K22" s="390"/>
      <c r="L22" s="394">
        <f>SUM(H22:K22)</f>
        <v>0</v>
      </c>
      <c r="M22" s="388"/>
      <c r="N22" s="389"/>
      <c r="O22" s="389"/>
      <c r="P22" s="389"/>
      <c r="Q22" s="391"/>
      <c r="R22" s="391"/>
      <c r="S22" s="394">
        <f>SUM(M22:R22)</f>
        <v>0</v>
      </c>
    </row>
    <row r="23" spans="1:27" ht="24" customHeight="1">
      <c r="A23" s="387" t="s">
        <v>516</v>
      </c>
      <c r="B23" s="388"/>
      <c r="C23" s="389"/>
      <c r="D23" s="390"/>
      <c r="E23" s="391"/>
      <c r="F23" s="389"/>
      <c r="G23" s="392"/>
      <c r="H23" s="393"/>
      <c r="I23" s="389"/>
      <c r="J23" s="389"/>
      <c r="K23" s="390"/>
      <c r="L23" s="394">
        <f>SUM(H23:K23)</f>
        <v>0</v>
      </c>
      <c r="M23" s="388"/>
      <c r="N23" s="389"/>
      <c r="O23" s="389"/>
      <c r="P23" s="389"/>
      <c r="Q23" s="391"/>
      <c r="R23" s="391"/>
      <c r="S23" s="394">
        <f>SUM(M23:R23)</f>
        <v>0</v>
      </c>
    </row>
    <row r="24" spans="1:27" ht="18" customHeight="1">
      <c r="A24" s="387" t="s">
        <v>517</v>
      </c>
      <c r="B24" s="388"/>
      <c r="C24" s="389"/>
      <c r="D24" s="390"/>
      <c r="E24" s="391"/>
      <c r="F24" s="389"/>
      <c r="G24" s="392"/>
      <c r="H24" s="393"/>
      <c r="I24" s="389"/>
      <c r="J24" s="389"/>
      <c r="K24" s="390"/>
      <c r="L24" s="394">
        <f>SUM(H24:K24)</f>
        <v>0</v>
      </c>
      <c r="M24" s="388"/>
      <c r="N24" s="389"/>
      <c r="O24" s="389"/>
      <c r="P24" s="389"/>
      <c r="Q24" s="391"/>
      <c r="R24" s="391"/>
      <c r="S24" s="394">
        <f>SUM(M24:R24)</f>
        <v>0</v>
      </c>
    </row>
    <row r="25" spans="1:27" ht="18" customHeight="1">
      <c r="A25" s="387" t="s">
        <v>518</v>
      </c>
      <c r="B25" s="388">
        <v>57</v>
      </c>
      <c r="C25" s="389">
        <v>57</v>
      </c>
      <c r="D25" s="390">
        <v>57</v>
      </c>
      <c r="E25" s="391">
        <v>57</v>
      </c>
      <c r="F25" s="389">
        <v>57</v>
      </c>
      <c r="G25" s="392">
        <v>56.7</v>
      </c>
      <c r="H25" s="393">
        <v>418772</v>
      </c>
      <c r="I25" s="389">
        <v>7507</v>
      </c>
      <c r="J25" s="389">
        <v>238</v>
      </c>
      <c r="K25" s="390">
        <v>79613</v>
      </c>
      <c r="L25" s="395">
        <f>SUM(H25:K25)</f>
        <v>506130</v>
      </c>
      <c r="M25" s="388">
        <v>409221</v>
      </c>
      <c r="N25" s="389">
        <v>7507</v>
      </c>
      <c r="O25" s="389">
        <v>238</v>
      </c>
      <c r="P25" s="389">
        <v>79613</v>
      </c>
      <c r="Q25" s="391">
        <v>9551</v>
      </c>
      <c r="R25" s="391"/>
      <c r="S25" s="395">
        <f>SUM(M25:R25)</f>
        <v>506130</v>
      </c>
    </row>
    <row r="26" spans="1:27" ht="25.5" customHeight="1">
      <c r="A26" s="396" t="s">
        <v>519</v>
      </c>
      <c r="B26" s="397"/>
      <c r="C26" s="398"/>
      <c r="D26" s="399"/>
      <c r="E26" s="400"/>
      <c r="F26" s="398"/>
      <c r="G26" s="401"/>
      <c r="H26" s="402"/>
      <c r="I26" s="398"/>
      <c r="J26" s="398"/>
      <c r="K26" s="399"/>
      <c r="L26" s="394">
        <f>SUM(H26:K26)</f>
        <v>0</v>
      </c>
      <c r="M26" s="397"/>
      <c r="N26" s="398"/>
      <c r="O26" s="398"/>
      <c r="P26" s="398"/>
      <c r="Q26" s="400"/>
      <c r="R26" s="400"/>
      <c r="S26" s="403"/>
    </row>
    <row r="27" spans="1:27" ht="30.75" customHeight="1" thickBot="1">
      <c r="A27" s="404" t="s">
        <v>520</v>
      </c>
      <c r="B27" s="405">
        <f t="shared" ref="B27:S27" si="0">SUM(B22:B25)</f>
        <v>57</v>
      </c>
      <c r="C27" s="406">
        <f t="shared" si="0"/>
        <v>57</v>
      </c>
      <c r="D27" s="406">
        <f t="shared" si="0"/>
        <v>57</v>
      </c>
      <c r="E27" s="406">
        <f t="shared" si="0"/>
        <v>57</v>
      </c>
      <c r="F27" s="406">
        <f t="shared" si="0"/>
        <v>57</v>
      </c>
      <c r="G27" s="407">
        <f t="shared" si="0"/>
        <v>56.7</v>
      </c>
      <c r="H27" s="408">
        <f t="shared" si="0"/>
        <v>418772</v>
      </c>
      <c r="I27" s="406">
        <f t="shared" si="0"/>
        <v>7507</v>
      </c>
      <c r="J27" s="406">
        <f t="shared" si="0"/>
        <v>238</v>
      </c>
      <c r="K27" s="406">
        <f t="shared" si="0"/>
        <v>79613</v>
      </c>
      <c r="L27" s="407">
        <f t="shared" si="0"/>
        <v>506130</v>
      </c>
      <c r="M27" s="405">
        <f t="shared" si="0"/>
        <v>409221</v>
      </c>
      <c r="N27" s="406">
        <f t="shared" si="0"/>
        <v>7507</v>
      </c>
      <c r="O27" s="406">
        <f t="shared" si="0"/>
        <v>238</v>
      </c>
      <c r="P27" s="406">
        <f t="shared" si="0"/>
        <v>79613</v>
      </c>
      <c r="Q27" s="406">
        <f t="shared" si="0"/>
        <v>9551</v>
      </c>
      <c r="R27" s="406">
        <f t="shared" si="0"/>
        <v>0</v>
      </c>
      <c r="S27" s="407">
        <f t="shared" si="0"/>
        <v>506130</v>
      </c>
    </row>
    <row r="28" spans="1:27" ht="8.25" customHeight="1"/>
    <row r="29" spans="1:27" ht="10.5" customHeight="1">
      <c r="A29" s="409" t="s">
        <v>521</v>
      </c>
      <c r="B29" s="409"/>
      <c r="C29" s="409"/>
      <c r="D29" s="346"/>
      <c r="E29" s="346"/>
      <c r="F29" s="346"/>
      <c r="G29" s="346"/>
      <c r="H29" s="346"/>
      <c r="I29" s="346"/>
      <c r="J29" s="346"/>
      <c r="K29" s="346"/>
    </row>
    <row r="30" spans="1:27" ht="20.25" customHeight="1">
      <c r="A30" s="410" t="s">
        <v>522</v>
      </c>
      <c r="B30" s="410"/>
      <c r="C30" s="410"/>
      <c r="E30" s="411"/>
      <c r="F30" s="411"/>
      <c r="G30" s="411"/>
      <c r="H30" s="411"/>
      <c r="I30" s="411"/>
      <c r="J30" s="410"/>
      <c r="K30" s="410"/>
      <c r="L30" s="606" t="s">
        <v>234</v>
      </c>
      <c r="M30" s="606"/>
      <c r="N30" s="606"/>
      <c r="O30" s="606"/>
      <c r="P30" s="606"/>
    </row>
    <row r="31" spans="1:27" ht="9" customHeight="1">
      <c r="A31" s="584"/>
      <c r="B31" s="584"/>
      <c r="C31" s="345"/>
      <c r="G31" s="610" t="s">
        <v>236</v>
      </c>
      <c r="H31" s="610"/>
      <c r="I31" s="409"/>
      <c r="J31" s="409"/>
      <c r="K31" s="409"/>
      <c r="L31" s="409"/>
      <c r="M31" s="412" t="s">
        <v>237</v>
      </c>
      <c r="N31" s="412"/>
      <c r="O31" s="345"/>
    </row>
    <row r="32" spans="1:27" ht="9" customHeight="1">
      <c r="A32" s="345"/>
      <c r="B32" s="345"/>
      <c r="C32" s="345"/>
      <c r="H32" s="345"/>
      <c r="K32" s="346"/>
      <c r="L32" s="346"/>
      <c r="M32" s="345"/>
      <c r="N32" s="345"/>
      <c r="O32" s="345"/>
    </row>
    <row r="33" spans="1:16" ht="19.5" customHeight="1">
      <c r="A33" s="410" t="s">
        <v>523</v>
      </c>
      <c r="B33" s="410"/>
      <c r="C33" s="410"/>
      <c r="E33" s="411"/>
      <c r="F33" s="411"/>
      <c r="G33" s="411"/>
      <c r="H33" s="411"/>
      <c r="I33" s="411"/>
      <c r="J33" s="410"/>
      <c r="K33" s="410"/>
      <c r="L33" s="606" t="s">
        <v>239</v>
      </c>
      <c r="M33" s="606"/>
      <c r="N33" s="606"/>
      <c r="O33" s="606"/>
      <c r="P33" s="606"/>
    </row>
    <row r="34" spans="1:16" ht="9.75" customHeight="1">
      <c r="A34" s="584"/>
      <c r="B34" s="584"/>
      <c r="C34" s="345"/>
      <c r="G34" s="610" t="s">
        <v>236</v>
      </c>
      <c r="H34" s="610"/>
      <c r="I34" s="409"/>
      <c r="J34" s="409"/>
      <c r="K34" s="409"/>
      <c r="L34" s="409"/>
      <c r="M34" s="412" t="s">
        <v>237</v>
      </c>
      <c r="N34" s="412"/>
      <c r="O34" s="345"/>
    </row>
  </sheetData>
  <sheetProtection formatCells="0" formatColumns="0" formatRows="0"/>
  <mergeCells count="39">
    <mergeCell ref="A31:B31"/>
    <mergeCell ref="G31:H31"/>
    <mergeCell ref="L33:P33"/>
    <mergeCell ref="A34:B34"/>
    <mergeCell ref="G34:H34"/>
    <mergeCell ref="L30:P30"/>
    <mergeCell ref="I19:I20"/>
    <mergeCell ref="J19:J20"/>
    <mergeCell ref="K19:K20"/>
    <mergeCell ref="L19:L20"/>
    <mergeCell ref="M19:M20"/>
    <mergeCell ref="N19:N20"/>
    <mergeCell ref="O19:O20"/>
    <mergeCell ref="P19:P20"/>
    <mergeCell ref="H14:O14"/>
    <mergeCell ref="R14:S14"/>
    <mergeCell ref="H15:O15"/>
    <mergeCell ref="A18:A20"/>
    <mergeCell ref="B18:G18"/>
    <mergeCell ref="H18:L18"/>
    <mergeCell ref="M18:S18"/>
    <mergeCell ref="B19:D19"/>
    <mergeCell ref="E19:G19"/>
    <mergeCell ref="H19:H20"/>
    <mergeCell ref="Q19:Q20"/>
    <mergeCell ref="R19:R20"/>
    <mergeCell ref="S19:S20"/>
    <mergeCell ref="I13:O13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P12:Q12"/>
    <mergeCell ref="R12:S12"/>
  </mergeCells>
  <dataValidations count="1">
    <dataValidation type="whole" allowBlank="1" showInputMessage="1" showErrorMessage="1" error="1&lt;=kodas&lt;5501" sqref="Q10:Q11 Q13:Q14" xr:uid="{CC43EC4A-AEF1-471A-8EC7-10698DE66005}">
      <formula1>1</formula1>
      <formula2>5501</formula2>
    </dataValidation>
  </dataValidations>
  <pageMargins left="0.51181102362204722" right="0.15748031496062992" top="0.55118110236220474" bottom="0" header="0.15748031496062992" footer="0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96BD-ED31-4D60-A246-85D4C4C2079F}">
  <dimension ref="A1:AA34"/>
  <sheetViews>
    <sheetView showZeros="0" workbookViewId="0">
      <selection activeCell="V22" sqref="V22"/>
    </sheetView>
  </sheetViews>
  <sheetFormatPr defaultRowHeight="12"/>
  <cols>
    <col min="1" max="1" width="23.42578125" style="335" customWidth="1"/>
    <col min="2" max="2" width="7.85546875" style="335" customWidth="1"/>
    <col min="3" max="4" width="8.140625" style="335" customWidth="1"/>
    <col min="5" max="5" width="7.5703125" style="335" customWidth="1"/>
    <col min="6" max="7" width="7.42578125" style="335" customWidth="1"/>
    <col min="8" max="8" width="8.42578125" style="335" customWidth="1"/>
    <col min="9" max="9" width="8.140625" style="335" customWidth="1"/>
    <col min="10" max="10" width="6" style="335" customWidth="1"/>
    <col min="11" max="12" width="8.140625" style="335" customWidth="1"/>
    <col min="13" max="13" width="8.28515625" style="335" customWidth="1"/>
    <col min="14" max="14" width="9.140625" style="335"/>
    <col min="15" max="15" width="6" style="335" customWidth="1"/>
    <col min="16" max="16" width="7.5703125" style="335" customWidth="1"/>
    <col min="17" max="17" width="5.140625" style="335" customWidth="1"/>
    <col min="18" max="18" width="5.28515625" style="335" customWidth="1"/>
    <col min="19" max="19" width="8" style="335" customWidth="1"/>
    <col min="20" max="16384" width="9.140625" style="336"/>
  </cols>
  <sheetData>
    <row r="1" spans="1:23" ht="12.75" customHeight="1">
      <c r="O1" s="579" t="s">
        <v>490</v>
      </c>
      <c r="P1" s="579"/>
      <c r="Q1" s="579"/>
      <c r="R1" s="579"/>
      <c r="S1" s="579"/>
    </row>
    <row r="2" spans="1:23" ht="29.25" customHeight="1">
      <c r="B2" s="580" t="s">
        <v>305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337"/>
      <c r="O2" s="579"/>
      <c r="P2" s="579"/>
      <c r="Q2" s="579"/>
      <c r="R2" s="579"/>
      <c r="S2" s="579"/>
    </row>
    <row r="3" spans="1:23" ht="9.75" customHeight="1">
      <c r="H3" s="335" t="s">
        <v>491</v>
      </c>
      <c r="I3" s="338"/>
      <c r="J3" s="338"/>
      <c r="K3" s="338"/>
      <c r="L3" s="338"/>
      <c r="M3" s="338"/>
      <c r="N3" s="339"/>
      <c r="O3" s="339"/>
      <c r="P3" s="339"/>
      <c r="Q3" s="339"/>
      <c r="R3" s="339"/>
      <c r="S3" s="339"/>
    </row>
    <row r="4" spans="1:23" ht="0.75" customHeight="1">
      <c r="I4" s="338"/>
      <c r="J4" s="338"/>
      <c r="K4" s="338"/>
      <c r="L4" s="338"/>
      <c r="M4" s="338"/>
      <c r="N4" s="339"/>
      <c r="O4" s="339"/>
      <c r="P4" s="339"/>
      <c r="Q4" s="339"/>
      <c r="R4" s="339"/>
      <c r="S4" s="339"/>
      <c r="U4" s="340"/>
      <c r="V4" s="340"/>
      <c r="W4" s="340"/>
    </row>
    <row r="5" spans="1:23" ht="26.25" customHeight="1">
      <c r="A5" s="581" t="s">
        <v>524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340"/>
      <c r="U5" s="340"/>
      <c r="V5" s="340"/>
    </row>
    <row r="6" spans="1:23" ht="3" customHeight="1">
      <c r="A6" s="341"/>
      <c r="B6" s="341"/>
      <c r="C6" s="341"/>
      <c r="D6" s="341"/>
      <c r="E6" s="341"/>
      <c r="F6" s="341"/>
      <c r="G6" s="341"/>
      <c r="H6" s="341"/>
      <c r="I6" s="341"/>
      <c r="J6" s="582"/>
      <c r="K6" s="582"/>
      <c r="L6" s="582"/>
      <c r="M6" s="582"/>
      <c r="N6" s="341"/>
      <c r="O6" s="341"/>
      <c r="P6" s="341"/>
      <c r="Q6" s="341"/>
      <c r="R6" s="341"/>
      <c r="S6" s="341"/>
    </row>
    <row r="7" spans="1:23" ht="12" customHeight="1">
      <c r="A7" s="342"/>
      <c r="B7" s="342"/>
      <c r="C7" s="342"/>
      <c r="D7" s="582" t="s">
        <v>489</v>
      </c>
      <c r="E7" s="582"/>
      <c r="F7" s="582"/>
      <c r="G7" s="582"/>
      <c r="H7" s="582"/>
      <c r="I7" s="582"/>
      <c r="J7" s="582"/>
      <c r="K7" s="582"/>
      <c r="L7" s="582"/>
      <c r="M7" s="343"/>
      <c r="N7" s="342"/>
      <c r="O7" s="342"/>
      <c r="P7" s="342"/>
      <c r="Q7" s="342"/>
      <c r="R7" s="342"/>
      <c r="S7" s="342"/>
    </row>
    <row r="8" spans="1:23" ht="8.25" customHeight="1">
      <c r="A8" s="342"/>
      <c r="B8" s="342"/>
      <c r="C8" s="342"/>
      <c r="D8" s="342"/>
      <c r="E8" s="583" t="s">
        <v>492</v>
      </c>
      <c r="F8" s="583"/>
      <c r="G8" s="583"/>
      <c r="H8" s="583"/>
      <c r="I8" s="583"/>
      <c r="J8" s="583"/>
      <c r="K8" s="583"/>
      <c r="L8" s="583"/>
      <c r="M8" s="343"/>
      <c r="N8" s="342"/>
      <c r="O8" s="342"/>
      <c r="P8" s="342"/>
      <c r="Q8" s="342"/>
      <c r="R8" s="342"/>
      <c r="S8" s="342"/>
    </row>
    <row r="9" spans="1:23" ht="0.75" customHeight="1">
      <c r="A9" s="344"/>
      <c r="B9" s="345"/>
      <c r="C9" s="345"/>
      <c r="D9" s="345"/>
      <c r="E9" s="345"/>
      <c r="F9" s="345"/>
      <c r="G9" s="345"/>
      <c r="H9" s="346"/>
      <c r="I9" s="346"/>
      <c r="J9" s="584"/>
      <c r="K9" s="584"/>
      <c r="N9" s="342"/>
      <c r="O9" s="342"/>
      <c r="P9" s="342"/>
      <c r="Q9" s="342"/>
      <c r="R9" s="342"/>
      <c r="S9" s="342"/>
    </row>
    <row r="10" spans="1:23" ht="14.25" customHeight="1">
      <c r="A10" s="346"/>
      <c r="B10" s="582"/>
      <c r="C10" s="582"/>
      <c r="D10" s="347"/>
      <c r="E10" s="347"/>
      <c r="F10" s="348"/>
      <c r="G10" s="348"/>
      <c r="H10" s="346"/>
      <c r="I10" s="346"/>
      <c r="J10" s="585"/>
      <c r="K10" s="585"/>
      <c r="Q10" s="349"/>
      <c r="R10" s="349"/>
      <c r="S10" s="349"/>
    </row>
    <row r="11" spans="1:23" ht="15" customHeight="1">
      <c r="A11" s="350"/>
      <c r="B11" s="351"/>
      <c r="C11" s="352"/>
      <c r="D11" s="353"/>
      <c r="E11" s="348"/>
      <c r="F11" s="348"/>
      <c r="G11" s="348"/>
      <c r="H11" s="346"/>
      <c r="I11" s="346"/>
      <c r="J11" s="354"/>
      <c r="K11" s="354"/>
      <c r="Q11" s="349"/>
      <c r="R11" s="349"/>
      <c r="S11" s="349"/>
    </row>
    <row r="12" spans="1:23" ht="14.25" customHeight="1">
      <c r="A12" s="355"/>
      <c r="B12" s="356"/>
      <c r="C12" s="356"/>
      <c r="D12" s="357"/>
      <c r="E12" s="345"/>
      <c r="F12" s="345"/>
      <c r="G12" s="345"/>
      <c r="H12" s="346"/>
      <c r="I12" s="358" t="s">
        <v>493</v>
      </c>
      <c r="J12" s="359"/>
      <c r="K12" s="359"/>
      <c r="L12" s="359"/>
      <c r="M12" s="359"/>
      <c r="N12" s="359"/>
      <c r="O12" s="359"/>
      <c r="P12" s="584"/>
      <c r="Q12" s="584"/>
      <c r="R12" s="586">
        <v>9</v>
      </c>
      <c r="S12" s="587"/>
    </row>
    <row r="13" spans="1:23" ht="14.25" customHeight="1">
      <c r="A13" s="355"/>
      <c r="B13" s="360"/>
      <c r="C13" s="360"/>
      <c r="D13" s="360"/>
      <c r="E13" s="361"/>
      <c r="F13" s="361"/>
      <c r="G13" s="361"/>
      <c r="H13" s="346"/>
      <c r="I13" s="578"/>
      <c r="J13" s="578"/>
      <c r="K13" s="578"/>
      <c r="L13" s="578"/>
      <c r="M13" s="578"/>
      <c r="N13" s="578"/>
      <c r="O13" s="578"/>
      <c r="Q13" s="349"/>
      <c r="R13" s="349"/>
      <c r="S13" s="349"/>
    </row>
    <row r="14" spans="1:23" ht="14.25" customHeight="1">
      <c r="A14" s="355"/>
      <c r="B14" s="360"/>
      <c r="C14" s="360"/>
      <c r="D14" s="360"/>
      <c r="E14" s="361"/>
      <c r="F14" s="361"/>
      <c r="G14" s="361"/>
      <c r="H14" s="588" t="s">
        <v>494</v>
      </c>
      <c r="I14" s="588"/>
      <c r="J14" s="588"/>
      <c r="K14" s="588"/>
      <c r="L14" s="588"/>
      <c r="M14" s="588"/>
      <c r="N14" s="588"/>
      <c r="O14" s="588"/>
      <c r="Q14" s="349"/>
      <c r="R14" s="586" t="s">
        <v>245</v>
      </c>
      <c r="S14" s="587"/>
    </row>
    <row r="15" spans="1:23" ht="18" customHeight="1">
      <c r="A15" s="362"/>
      <c r="B15" s="360"/>
      <c r="C15" s="363" t="s">
        <v>496</v>
      </c>
      <c r="D15" s="363"/>
      <c r="E15" s="364"/>
      <c r="F15" s="364"/>
      <c r="G15" s="365"/>
      <c r="H15" s="578" t="s">
        <v>19</v>
      </c>
      <c r="I15" s="578"/>
      <c r="J15" s="578"/>
      <c r="K15" s="578"/>
      <c r="L15" s="578"/>
      <c r="M15" s="578"/>
      <c r="N15" s="578"/>
      <c r="O15" s="589"/>
      <c r="P15" s="366">
        <v>3</v>
      </c>
      <c r="Q15" s="367">
        <v>2</v>
      </c>
      <c r="R15" s="368">
        <v>1</v>
      </c>
      <c r="S15" s="368">
        <v>1</v>
      </c>
    </row>
    <row r="16" spans="1:23" ht="19.5" customHeight="1">
      <c r="B16" s="360"/>
      <c r="C16" s="335" t="s">
        <v>497</v>
      </c>
      <c r="D16" s="369"/>
      <c r="E16" s="370"/>
      <c r="F16" s="370"/>
      <c r="G16" s="370"/>
      <c r="H16" s="371"/>
      <c r="I16" s="371"/>
      <c r="J16" s="371"/>
      <c r="K16" s="371"/>
      <c r="L16" s="371"/>
      <c r="M16" s="371"/>
      <c r="N16" s="371"/>
      <c r="O16" s="371"/>
      <c r="P16" s="372"/>
      <c r="Q16" s="372"/>
      <c r="R16" s="372"/>
      <c r="S16" s="372"/>
    </row>
    <row r="17" spans="1:27" ht="16.5" customHeight="1" thickBot="1">
      <c r="A17" s="355"/>
      <c r="B17" s="373"/>
      <c r="C17" s="373"/>
      <c r="D17" s="356"/>
      <c r="E17" s="363"/>
      <c r="F17" s="363"/>
      <c r="G17" s="363"/>
      <c r="H17" s="365"/>
      <c r="I17" s="346"/>
      <c r="J17" s="346"/>
      <c r="K17" s="346"/>
      <c r="M17" s="372"/>
      <c r="Q17" s="372"/>
      <c r="R17" s="372"/>
      <c r="S17" s="372"/>
    </row>
    <row r="18" spans="1:27" ht="16.5" customHeight="1">
      <c r="A18" s="590" t="s">
        <v>498</v>
      </c>
      <c r="B18" s="593" t="s">
        <v>499</v>
      </c>
      <c r="C18" s="594"/>
      <c r="D18" s="594"/>
      <c r="E18" s="594"/>
      <c r="F18" s="594"/>
      <c r="G18" s="595"/>
      <c r="H18" s="596" t="s">
        <v>500</v>
      </c>
      <c r="I18" s="596"/>
      <c r="J18" s="596"/>
      <c r="K18" s="596"/>
      <c r="L18" s="597"/>
      <c r="M18" s="598" t="s">
        <v>501</v>
      </c>
      <c r="N18" s="596"/>
      <c r="O18" s="596"/>
      <c r="P18" s="596"/>
      <c r="Q18" s="596"/>
      <c r="R18" s="596"/>
      <c r="S18" s="597"/>
      <c r="U18" s="374"/>
      <c r="V18" s="375"/>
      <c r="W18" s="375"/>
      <c r="X18" s="375"/>
      <c r="Y18" s="375"/>
      <c r="Z18" s="375"/>
      <c r="AA18" s="375"/>
    </row>
    <row r="19" spans="1:27" ht="13.5" customHeight="1">
      <c r="A19" s="591"/>
      <c r="B19" s="599" t="s">
        <v>502</v>
      </c>
      <c r="C19" s="600"/>
      <c r="D19" s="600"/>
      <c r="E19" s="600" t="s">
        <v>503</v>
      </c>
      <c r="F19" s="600"/>
      <c r="G19" s="601"/>
      <c r="H19" s="602" t="s">
        <v>504</v>
      </c>
      <c r="I19" s="603" t="s">
        <v>505</v>
      </c>
      <c r="J19" s="603" t="s">
        <v>506</v>
      </c>
      <c r="K19" s="607" t="s">
        <v>507</v>
      </c>
      <c r="L19" s="608" t="s">
        <v>317</v>
      </c>
      <c r="M19" s="609" t="s">
        <v>504</v>
      </c>
      <c r="N19" s="603" t="s">
        <v>505</v>
      </c>
      <c r="O19" s="603" t="s">
        <v>506</v>
      </c>
      <c r="P19" s="607" t="s">
        <v>508</v>
      </c>
      <c r="Q19" s="603" t="s">
        <v>509</v>
      </c>
      <c r="R19" s="603" t="s">
        <v>510</v>
      </c>
      <c r="S19" s="604" t="s">
        <v>317</v>
      </c>
      <c r="U19" s="374"/>
      <c r="V19" s="375"/>
      <c r="W19" s="375"/>
      <c r="X19" s="375"/>
      <c r="Y19" s="375"/>
      <c r="Z19" s="375"/>
      <c r="AA19" s="375"/>
    </row>
    <row r="20" spans="1:27" ht="87" customHeight="1">
      <c r="A20" s="592"/>
      <c r="B20" s="376" t="s">
        <v>511</v>
      </c>
      <c r="C20" s="377" t="s">
        <v>512</v>
      </c>
      <c r="D20" s="377" t="s">
        <v>513</v>
      </c>
      <c r="E20" s="378" t="s">
        <v>511</v>
      </c>
      <c r="F20" s="377" t="s">
        <v>512</v>
      </c>
      <c r="G20" s="379" t="s">
        <v>514</v>
      </c>
      <c r="H20" s="602"/>
      <c r="I20" s="603"/>
      <c r="J20" s="603"/>
      <c r="K20" s="607"/>
      <c r="L20" s="608"/>
      <c r="M20" s="609"/>
      <c r="N20" s="603"/>
      <c r="O20" s="603"/>
      <c r="P20" s="607"/>
      <c r="Q20" s="603"/>
      <c r="R20" s="603"/>
      <c r="S20" s="605"/>
    </row>
    <row r="21" spans="1:27" ht="10.5" customHeight="1">
      <c r="A21" s="380">
        <v>1</v>
      </c>
      <c r="B21" s="381">
        <v>2</v>
      </c>
      <c r="C21" s="382">
        <v>3</v>
      </c>
      <c r="D21" s="382">
        <v>4</v>
      </c>
      <c r="E21" s="383">
        <v>5</v>
      </c>
      <c r="F21" s="382">
        <v>6</v>
      </c>
      <c r="G21" s="384">
        <v>7</v>
      </c>
      <c r="H21" s="385">
        <v>8</v>
      </c>
      <c r="I21" s="383">
        <v>9</v>
      </c>
      <c r="J21" s="383">
        <v>10</v>
      </c>
      <c r="K21" s="383">
        <v>11</v>
      </c>
      <c r="L21" s="386">
        <v>12</v>
      </c>
      <c r="M21" s="380">
        <v>13</v>
      </c>
      <c r="N21" s="383">
        <v>14</v>
      </c>
      <c r="O21" s="383">
        <v>15</v>
      </c>
      <c r="P21" s="383">
        <v>16</v>
      </c>
      <c r="Q21" s="383">
        <v>17</v>
      </c>
      <c r="R21" s="383">
        <v>18</v>
      </c>
      <c r="S21" s="386">
        <v>19</v>
      </c>
    </row>
    <row r="22" spans="1:27" ht="49.5" customHeight="1">
      <c r="A22" s="387" t="s">
        <v>515</v>
      </c>
      <c r="B22" s="388"/>
      <c r="C22" s="389"/>
      <c r="D22" s="390"/>
      <c r="E22" s="391"/>
      <c r="F22" s="389"/>
      <c r="G22" s="392"/>
      <c r="H22" s="393"/>
      <c r="I22" s="389"/>
      <c r="J22" s="389"/>
      <c r="K22" s="390"/>
      <c r="L22" s="394">
        <f>SUM(H22:K22)</f>
        <v>0</v>
      </c>
      <c r="M22" s="388"/>
      <c r="N22" s="389"/>
      <c r="O22" s="389"/>
      <c r="P22" s="389"/>
      <c r="Q22" s="391"/>
      <c r="R22" s="391"/>
      <c r="S22" s="394">
        <f>SUM(M22:R22)</f>
        <v>0</v>
      </c>
    </row>
    <row r="23" spans="1:27" ht="24" customHeight="1">
      <c r="A23" s="387" t="s">
        <v>516</v>
      </c>
      <c r="B23" s="388"/>
      <c r="C23" s="389"/>
      <c r="D23" s="390"/>
      <c r="E23" s="391"/>
      <c r="F23" s="389"/>
      <c r="G23" s="392"/>
      <c r="H23" s="393"/>
      <c r="I23" s="389"/>
      <c r="J23" s="389"/>
      <c r="K23" s="390"/>
      <c r="L23" s="394">
        <f>SUM(H23:K23)</f>
        <v>0</v>
      </c>
      <c r="M23" s="388"/>
      <c r="N23" s="389"/>
      <c r="O23" s="389"/>
      <c r="P23" s="389"/>
      <c r="Q23" s="391"/>
      <c r="R23" s="391"/>
      <c r="S23" s="394">
        <f>SUM(M23:R23)</f>
        <v>0</v>
      </c>
    </row>
    <row r="24" spans="1:27" ht="18" customHeight="1">
      <c r="A24" s="387" t="s">
        <v>517</v>
      </c>
      <c r="B24" s="388"/>
      <c r="C24" s="389"/>
      <c r="D24" s="390"/>
      <c r="E24" s="391"/>
      <c r="F24" s="389"/>
      <c r="G24" s="392"/>
      <c r="H24" s="393"/>
      <c r="I24" s="389"/>
      <c r="J24" s="389"/>
      <c r="K24" s="390"/>
      <c r="L24" s="394">
        <f>SUM(H24:K24)</f>
        <v>0</v>
      </c>
      <c r="M24" s="388"/>
      <c r="N24" s="389"/>
      <c r="O24" s="389"/>
      <c r="P24" s="389"/>
      <c r="Q24" s="391"/>
      <c r="R24" s="391"/>
      <c r="S24" s="394">
        <f>SUM(M24:R24)</f>
        <v>0</v>
      </c>
    </row>
    <row r="25" spans="1:27" ht="18" customHeight="1">
      <c r="A25" s="387" t="s">
        <v>518</v>
      </c>
      <c r="B25" s="388">
        <v>1</v>
      </c>
      <c r="C25" s="389">
        <v>1</v>
      </c>
      <c r="D25" s="390">
        <v>1</v>
      </c>
      <c r="E25" s="391">
        <v>1</v>
      </c>
      <c r="F25" s="389">
        <v>1</v>
      </c>
      <c r="G25" s="392">
        <v>1</v>
      </c>
      <c r="H25" s="393">
        <v>16730</v>
      </c>
      <c r="I25" s="389"/>
      <c r="J25" s="389"/>
      <c r="K25" s="390"/>
      <c r="L25" s="395">
        <f>SUM(H25:K25)</f>
        <v>16730</v>
      </c>
      <c r="M25" s="388">
        <v>7179</v>
      </c>
      <c r="N25" s="389"/>
      <c r="O25" s="389"/>
      <c r="P25" s="389"/>
      <c r="Q25" s="391">
        <v>9551</v>
      </c>
      <c r="R25" s="391"/>
      <c r="S25" s="395">
        <f>SUM(M25:R25)</f>
        <v>16730</v>
      </c>
    </row>
    <row r="26" spans="1:27" ht="25.5" customHeight="1">
      <c r="A26" s="396" t="s">
        <v>519</v>
      </c>
      <c r="B26" s="397"/>
      <c r="C26" s="398"/>
      <c r="D26" s="399"/>
      <c r="E26" s="400"/>
      <c r="F26" s="398"/>
      <c r="G26" s="401"/>
      <c r="H26" s="402"/>
      <c r="I26" s="398"/>
      <c r="J26" s="398"/>
      <c r="K26" s="399"/>
      <c r="L26" s="394">
        <f>SUM(H26:K26)</f>
        <v>0</v>
      </c>
      <c r="M26" s="397"/>
      <c r="N26" s="398"/>
      <c r="O26" s="398"/>
      <c r="P26" s="398"/>
      <c r="Q26" s="400"/>
      <c r="R26" s="400"/>
      <c r="S26" s="403"/>
    </row>
    <row r="27" spans="1:27" ht="30.75" customHeight="1" thickBot="1">
      <c r="A27" s="404" t="s">
        <v>520</v>
      </c>
      <c r="B27" s="405">
        <f t="shared" ref="B27:S27" si="0">SUM(B22:B25)</f>
        <v>1</v>
      </c>
      <c r="C27" s="406">
        <f t="shared" si="0"/>
        <v>1</v>
      </c>
      <c r="D27" s="406">
        <f t="shared" si="0"/>
        <v>1</v>
      </c>
      <c r="E27" s="406">
        <f t="shared" si="0"/>
        <v>1</v>
      </c>
      <c r="F27" s="406">
        <f t="shared" si="0"/>
        <v>1</v>
      </c>
      <c r="G27" s="407">
        <f t="shared" si="0"/>
        <v>1</v>
      </c>
      <c r="H27" s="408">
        <f t="shared" si="0"/>
        <v>16730</v>
      </c>
      <c r="I27" s="406">
        <f t="shared" si="0"/>
        <v>0</v>
      </c>
      <c r="J27" s="406">
        <f t="shared" si="0"/>
        <v>0</v>
      </c>
      <c r="K27" s="406">
        <f t="shared" si="0"/>
        <v>0</v>
      </c>
      <c r="L27" s="407">
        <f t="shared" si="0"/>
        <v>16730</v>
      </c>
      <c r="M27" s="405">
        <f t="shared" si="0"/>
        <v>7179</v>
      </c>
      <c r="N27" s="406">
        <f t="shared" si="0"/>
        <v>0</v>
      </c>
      <c r="O27" s="406">
        <f t="shared" si="0"/>
        <v>0</v>
      </c>
      <c r="P27" s="406">
        <f t="shared" si="0"/>
        <v>0</v>
      </c>
      <c r="Q27" s="406">
        <f t="shared" si="0"/>
        <v>9551</v>
      </c>
      <c r="R27" s="406">
        <f t="shared" si="0"/>
        <v>0</v>
      </c>
      <c r="S27" s="407">
        <f t="shared" si="0"/>
        <v>16730</v>
      </c>
    </row>
    <row r="28" spans="1:27" ht="8.25" customHeight="1"/>
    <row r="29" spans="1:27" ht="10.5" customHeight="1">
      <c r="A29" s="409" t="s">
        <v>521</v>
      </c>
      <c r="B29" s="409"/>
      <c r="C29" s="409"/>
      <c r="D29" s="346"/>
      <c r="E29" s="346"/>
      <c r="F29" s="346"/>
      <c r="G29" s="346"/>
      <c r="H29" s="346"/>
      <c r="I29" s="346"/>
      <c r="J29" s="346"/>
      <c r="K29" s="346"/>
    </row>
    <row r="30" spans="1:27" ht="20.25" customHeight="1">
      <c r="A30" s="410" t="s">
        <v>522</v>
      </c>
      <c r="B30" s="410"/>
      <c r="C30" s="410"/>
      <c r="E30" s="411"/>
      <c r="F30" s="411"/>
      <c r="G30" s="411"/>
      <c r="H30" s="411"/>
      <c r="I30" s="411"/>
      <c r="J30" s="410"/>
      <c r="K30" s="410"/>
      <c r="L30" s="606" t="s">
        <v>234</v>
      </c>
      <c r="M30" s="606"/>
      <c r="N30" s="606"/>
      <c r="O30" s="606"/>
      <c r="P30" s="606"/>
    </row>
    <row r="31" spans="1:27" ht="9" customHeight="1">
      <c r="A31" s="584"/>
      <c r="B31" s="584"/>
      <c r="C31" s="345"/>
      <c r="G31" s="610" t="s">
        <v>236</v>
      </c>
      <c r="H31" s="610"/>
      <c r="I31" s="409"/>
      <c r="J31" s="409"/>
      <c r="K31" s="409"/>
      <c r="L31" s="409"/>
      <c r="M31" s="412" t="s">
        <v>237</v>
      </c>
      <c r="N31" s="412"/>
      <c r="O31" s="345"/>
    </row>
    <row r="32" spans="1:27" ht="9" customHeight="1">
      <c r="A32" s="345"/>
      <c r="B32" s="345"/>
      <c r="C32" s="345"/>
      <c r="H32" s="345"/>
      <c r="K32" s="346"/>
      <c r="L32" s="346"/>
      <c r="M32" s="345"/>
      <c r="N32" s="345"/>
      <c r="O32" s="345"/>
    </row>
    <row r="33" spans="1:16" ht="19.5" customHeight="1">
      <c r="A33" s="410" t="s">
        <v>523</v>
      </c>
      <c r="B33" s="410"/>
      <c r="C33" s="410"/>
      <c r="E33" s="411"/>
      <c r="F33" s="411"/>
      <c r="G33" s="411"/>
      <c r="H33" s="411"/>
      <c r="I33" s="411"/>
      <c r="J33" s="410"/>
      <c r="K33" s="410"/>
      <c r="L33" s="606" t="s">
        <v>239</v>
      </c>
      <c r="M33" s="606"/>
      <c r="N33" s="606"/>
      <c r="O33" s="606"/>
      <c r="P33" s="606"/>
    </row>
    <row r="34" spans="1:16" ht="9.75" customHeight="1">
      <c r="A34" s="584"/>
      <c r="B34" s="584"/>
      <c r="C34" s="345"/>
      <c r="G34" s="610" t="s">
        <v>236</v>
      </c>
      <c r="H34" s="610"/>
      <c r="I34" s="409"/>
      <c r="J34" s="409"/>
      <c r="K34" s="409"/>
      <c r="L34" s="409"/>
      <c r="M34" s="412" t="s">
        <v>237</v>
      </c>
      <c r="N34" s="412"/>
      <c r="O34" s="345"/>
    </row>
  </sheetData>
  <sheetProtection formatCells="0" formatColumns="0" formatRows="0"/>
  <mergeCells count="39">
    <mergeCell ref="A31:B31"/>
    <mergeCell ref="G31:H31"/>
    <mergeCell ref="L33:P33"/>
    <mergeCell ref="A34:B34"/>
    <mergeCell ref="G34:H34"/>
    <mergeCell ref="L30:P30"/>
    <mergeCell ref="I19:I20"/>
    <mergeCell ref="J19:J20"/>
    <mergeCell ref="K19:K20"/>
    <mergeCell ref="L19:L20"/>
    <mergeCell ref="M19:M20"/>
    <mergeCell ref="N19:N20"/>
    <mergeCell ref="O19:O20"/>
    <mergeCell ref="P19:P20"/>
    <mergeCell ref="H14:O14"/>
    <mergeCell ref="R14:S14"/>
    <mergeCell ref="H15:O15"/>
    <mergeCell ref="A18:A20"/>
    <mergeCell ref="B18:G18"/>
    <mergeCell ref="H18:L18"/>
    <mergeCell ref="M18:S18"/>
    <mergeCell ref="B19:D19"/>
    <mergeCell ref="E19:G19"/>
    <mergeCell ref="H19:H20"/>
    <mergeCell ref="Q19:Q20"/>
    <mergeCell ref="R19:R20"/>
    <mergeCell ref="S19:S20"/>
    <mergeCell ref="I13:O13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P12:Q12"/>
    <mergeCell ref="R12:S12"/>
  </mergeCells>
  <dataValidations count="1">
    <dataValidation type="whole" allowBlank="1" showInputMessage="1" showErrorMessage="1" error="1&lt;=kodas&lt;5501" sqref="Q10:Q11 Q13:Q14" xr:uid="{6BA0F9E0-140F-40CD-BD85-6A5E3AE51F61}">
      <formula1>1</formula1>
      <formula2>5501</formula2>
    </dataValidation>
  </dataValidations>
  <pageMargins left="0.51181102362204722" right="0.15748031496062992" top="0.55118110236220474" bottom="0" header="0.15748031496062992" footer="0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91F34-25AE-440E-9C7F-2ED07BF5A8F8}">
  <dimension ref="A1:AA34"/>
  <sheetViews>
    <sheetView showZeros="0" tabSelected="1" workbookViewId="0">
      <selection activeCell="I13" sqref="I13:O13"/>
    </sheetView>
  </sheetViews>
  <sheetFormatPr defaultRowHeight="12"/>
  <cols>
    <col min="1" max="1" width="23.42578125" style="335" customWidth="1"/>
    <col min="2" max="2" width="7.85546875" style="335" customWidth="1"/>
    <col min="3" max="4" width="8.140625" style="335" customWidth="1"/>
    <col min="5" max="5" width="7.5703125" style="335" customWidth="1"/>
    <col min="6" max="7" width="7.42578125" style="335" customWidth="1"/>
    <col min="8" max="8" width="8.42578125" style="335" customWidth="1"/>
    <col min="9" max="9" width="8.140625" style="335" customWidth="1"/>
    <col min="10" max="10" width="6" style="335" customWidth="1"/>
    <col min="11" max="12" width="8.140625" style="335" customWidth="1"/>
    <col min="13" max="13" width="8.28515625" style="335" customWidth="1"/>
    <col min="14" max="14" width="9.140625" style="335"/>
    <col min="15" max="15" width="6" style="335" customWidth="1"/>
    <col min="16" max="16" width="7.5703125" style="335" customWidth="1"/>
    <col min="17" max="17" width="5.140625" style="335" customWidth="1"/>
    <col min="18" max="18" width="5.28515625" style="335" customWidth="1"/>
    <col min="19" max="19" width="8" style="335" customWidth="1"/>
    <col min="20" max="16384" width="9.140625" style="336"/>
  </cols>
  <sheetData>
    <row r="1" spans="1:23" ht="12.75" customHeight="1">
      <c r="O1" s="579" t="s">
        <v>490</v>
      </c>
      <c r="P1" s="579"/>
      <c r="Q1" s="579"/>
      <c r="R1" s="579"/>
      <c r="S1" s="579"/>
    </row>
    <row r="2" spans="1:23" ht="29.25" customHeight="1">
      <c r="B2" s="580" t="s">
        <v>305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337"/>
      <c r="O2" s="579"/>
      <c r="P2" s="579"/>
      <c r="Q2" s="579"/>
      <c r="R2" s="579"/>
      <c r="S2" s="579"/>
    </row>
    <row r="3" spans="1:23" ht="9.75" customHeight="1">
      <c r="H3" s="335" t="s">
        <v>491</v>
      </c>
      <c r="I3" s="338"/>
      <c r="J3" s="338"/>
      <c r="K3" s="338"/>
      <c r="L3" s="338"/>
      <c r="M3" s="338"/>
      <c r="N3" s="339"/>
      <c r="O3" s="339"/>
      <c r="P3" s="339"/>
      <c r="Q3" s="339"/>
      <c r="R3" s="339"/>
      <c r="S3" s="339"/>
    </row>
    <row r="4" spans="1:23" ht="0.75" customHeight="1">
      <c r="I4" s="338"/>
      <c r="J4" s="338"/>
      <c r="K4" s="338"/>
      <c r="L4" s="338"/>
      <c r="M4" s="338"/>
      <c r="N4" s="339"/>
      <c r="O4" s="339"/>
      <c r="P4" s="339"/>
      <c r="Q4" s="339"/>
      <c r="R4" s="339"/>
      <c r="S4" s="339"/>
      <c r="U4" s="340"/>
      <c r="V4" s="340"/>
      <c r="W4" s="340"/>
    </row>
    <row r="5" spans="1:23" ht="26.25" customHeight="1">
      <c r="A5" s="581" t="s">
        <v>524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340"/>
      <c r="U5" s="340"/>
      <c r="V5" s="340"/>
    </row>
    <row r="6" spans="1:23" ht="3" customHeight="1">
      <c r="A6" s="341"/>
      <c r="B6" s="341"/>
      <c r="C6" s="341"/>
      <c r="D6" s="341"/>
      <c r="E6" s="341"/>
      <c r="F6" s="341"/>
      <c r="G6" s="341"/>
      <c r="H6" s="341"/>
      <c r="I6" s="341"/>
      <c r="J6" s="582"/>
      <c r="K6" s="582"/>
      <c r="L6" s="582"/>
      <c r="M6" s="582"/>
      <c r="N6" s="341"/>
      <c r="O6" s="341"/>
      <c r="P6" s="341"/>
      <c r="Q6" s="341"/>
      <c r="R6" s="341"/>
      <c r="S6" s="341"/>
    </row>
    <row r="7" spans="1:23" ht="12" customHeight="1">
      <c r="A7" s="342"/>
      <c r="B7" s="342"/>
      <c r="C7" s="342"/>
      <c r="D7" s="582" t="s">
        <v>489</v>
      </c>
      <c r="E7" s="582"/>
      <c r="F7" s="582"/>
      <c r="G7" s="582"/>
      <c r="H7" s="582"/>
      <c r="I7" s="582"/>
      <c r="J7" s="582"/>
      <c r="K7" s="582"/>
      <c r="L7" s="582"/>
      <c r="M7" s="343"/>
      <c r="N7" s="342"/>
      <c r="O7" s="342"/>
      <c r="P7" s="342"/>
      <c r="Q7" s="342"/>
      <c r="R7" s="342"/>
      <c r="S7" s="342"/>
    </row>
    <row r="8" spans="1:23" ht="8.25" customHeight="1">
      <c r="A8" s="342"/>
      <c r="B8" s="342"/>
      <c r="C8" s="342"/>
      <c r="D8" s="342"/>
      <c r="E8" s="583" t="s">
        <v>492</v>
      </c>
      <c r="F8" s="583"/>
      <c r="G8" s="583"/>
      <c r="H8" s="583"/>
      <c r="I8" s="583"/>
      <c r="J8" s="583"/>
      <c r="K8" s="583"/>
      <c r="L8" s="583"/>
      <c r="M8" s="343"/>
      <c r="N8" s="342"/>
      <c r="O8" s="342"/>
      <c r="P8" s="342"/>
      <c r="Q8" s="342"/>
      <c r="R8" s="342"/>
      <c r="S8" s="342"/>
    </row>
    <row r="9" spans="1:23" ht="0.75" customHeight="1">
      <c r="A9" s="344"/>
      <c r="B9" s="345"/>
      <c r="C9" s="345"/>
      <c r="D9" s="345"/>
      <c r="E9" s="345"/>
      <c r="F9" s="345"/>
      <c r="G9" s="345"/>
      <c r="H9" s="346"/>
      <c r="I9" s="346"/>
      <c r="J9" s="584"/>
      <c r="K9" s="584"/>
      <c r="N9" s="342"/>
      <c r="O9" s="342"/>
      <c r="P9" s="342"/>
      <c r="Q9" s="342"/>
      <c r="R9" s="342"/>
      <c r="S9" s="342"/>
    </row>
    <row r="10" spans="1:23" ht="14.25" customHeight="1">
      <c r="A10" s="346"/>
      <c r="B10" s="582"/>
      <c r="C10" s="582"/>
      <c r="D10" s="347"/>
      <c r="E10" s="347"/>
      <c r="F10" s="348"/>
      <c r="G10" s="348"/>
      <c r="H10" s="346"/>
      <c r="I10" s="346"/>
      <c r="J10" s="585"/>
      <c r="K10" s="585"/>
      <c r="Q10" s="349"/>
      <c r="R10" s="349"/>
      <c r="S10" s="349"/>
    </row>
    <row r="11" spans="1:23" ht="15" customHeight="1">
      <c r="A11" s="350"/>
      <c r="B11" s="351"/>
      <c r="C11" s="352"/>
      <c r="D11" s="353"/>
      <c r="E11" s="348"/>
      <c r="F11" s="348"/>
      <c r="G11" s="348"/>
      <c r="H11" s="346"/>
      <c r="I11" s="346"/>
      <c r="J11" s="354"/>
      <c r="K11" s="354"/>
      <c r="Q11" s="349"/>
      <c r="R11" s="349"/>
      <c r="S11" s="349"/>
    </row>
    <row r="12" spans="1:23" ht="14.25" customHeight="1">
      <c r="A12" s="355"/>
      <c r="B12" s="356"/>
      <c r="C12" s="356"/>
      <c r="D12" s="357"/>
      <c r="E12" s="345"/>
      <c r="F12" s="345"/>
      <c r="G12" s="345"/>
      <c r="H12" s="346"/>
      <c r="I12" s="358" t="s">
        <v>493</v>
      </c>
      <c r="J12" s="359"/>
      <c r="K12" s="359"/>
      <c r="L12" s="359"/>
      <c r="M12" s="359"/>
      <c r="N12" s="359"/>
      <c r="O12" s="359"/>
      <c r="P12" s="584"/>
      <c r="Q12" s="584"/>
      <c r="R12" s="586">
        <v>9</v>
      </c>
      <c r="S12" s="587"/>
    </row>
    <row r="13" spans="1:23" ht="14.25" customHeight="1">
      <c r="A13" s="355"/>
      <c r="B13" s="360"/>
      <c r="C13" s="360"/>
      <c r="D13" s="360"/>
      <c r="E13" s="361"/>
      <c r="F13" s="361"/>
      <c r="G13" s="361"/>
      <c r="H13" s="346"/>
      <c r="I13" s="578"/>
      <c r="J13" s="578"/>
      <c r="K13" s="578"/>
      <c r="L13" s="578"/>
      <c r="M13" s="578"/>
      <c r="N13" s="578"/>
      <c r="O13" s="578"/>
      <c r="Q13" s="349"/>
      <c r="R13" s="349"/>
      <c r="S13" s="349"/>
    </row>
    <row r="14" spans="1:23" ht="14.25" customHeight="1">
      <c r="A14" s="355"/>
      <c r="B14" s="360"/>
      <c r="C14" s="360"/>
      <c r="D14" s="360"/>
      <c r="E14" s="361"/>
      <c r="F14" s="361"/>
      <c r="G14" s="361"/>
      <c r="H14" s="588" t="s">
        <v>494</v>
      </c>
      <c r="I14" s="588"/>
      <c r="J14" s="588"/>
      <c r="K14" s="588"/>
      <c r="L14" s="588"/>
      <c r="M14" s="588"/>
      <c r="N14" s="588"/>
      <c r="O14" s="588"/>
      <c r="Q14" s="349"/>
      <c r="R14" s="586" t="s">
        <v>243</v>
      </c>
      <c r="S14" s="587"/>
    </row>
    <row r="15" spans="1:23" ht="18" customHeight="1">
      <c r="A15" s="362"/>
      <c r="B15" s="360"/>
      <c r="C15" s="363" t="s">
        <v>496</v>
      </c>
      <c r="D15" s="363"/>
      <c r="E15" s="364"/>
      <c r="F15" s="364"/>
      <c r="G15" s="365"/>
      <c r="H15" s="578" t="s">
        <v>19</v>
      </c>
      <c r="I15" s="578"/>
      <c r="J15" s="578"/>
      <c r="K15" s="578"/>
      <c r="L15" s="578"/>
      <c r="M15" s="578"/>
      <c r="N15" s="578"/>
      <c r="O15" s="589"/>
      <c r="P15" s="366">
        <v>3</v>
      </c>
      <c r="Q15" s="367">
        <v>2</v>
      </c>
      <c r="R15" s="368">
        <v>1</v>
      </c>
      <c r="S15" s="368">
        <v>1</v>
      </c>
    </row>
    <row r="16" spans="1:23" ht="19.5" customHeight="1">
      <c r="B16" s="360"/>
      <c r="C16" s="335" t="s">
        <v>497</v>
      </c>
      <c r="D16" s="369"/>
      <c r="E16" s="370"/>
      <c r="F16" s="370"/>
      <c r="G16" s="370"/>
      <c r="H16" s="371"/>
      <c r="I16" s="371"/>
      <c r="J16" s="371"/>
      <c r="K16" s="371"/>
      <c r="L16" s="371"/>
      <c r="M16" s="371"/>
      <c r="N16" s="371"/>
      <c r="O16" s="371"/>
      <c r="P16" s="372"/>
      <c r="Q16" s="372"/>
      <c r="R16" s="372"/>
      <c r="S16" s="372"/>
    </row>
    <row r="17" spans="1:27" ht="16.5" customHeight="1" thickBot="1">
      <c r="A17" s="355"/>
      <c r="B17" s="373"/>
      <c r="C17" s="373"/>
      <c r="D17" s="356"/>
      <c r="E17" s="363"/>
      <c r="F17" s="363"/>
      <c r="G17" s="363"/>
      <c r="H17" s="365"/>
      <c r="I17" s="346"/>
      <c r="J17" s="346"/>
      <c r="K17" s="346"/>
      <c r="M17" s="372"/>
      <c r="Q17" s="372"/>
      <c r="R17" s="372"/>
      <c r="S17" s="372"/>
    </row>
    <row r="18" spans="1:27" ht="16.5" customHeight="1">
      <c r="A18" s="590" t="s">
        <v>498</v>
      </c>
      <c r="B18" s="593" t="s">
        <v>499</v>
      </c>
      <c r="C18" s="594"/>
      <c r="D18" s="594"/>
      <c r="E18" s="594"/>
      <c r="F18" s="594"/>
      <c r="G18" s="595"/>
      <c r="H18" s="596" t="s">
        <v>500</v>
      </c>
      <c r="I18" s="596"/>
      <c r="J18" s="596"/>
      <c r="K18" s="596"/>
      <c r="L18" s="597"/>
      <c r="M18" s="598" t="s">
        <v>501</v>
      </c>
      <c r="N18" s="596"/>
      <c r="O18" s="596"/>
      <c r="P18" s="596"/>
      <c r="Q18" s="596"/>
      <c r="R18" s="596"/>
      <c r="S18" s="597"/>
      <c r="U18" s="374"/>
      <c r="V18" s="375"/>
      <c r="W18" s="375"/>
      <c r="X18" s="375"/>
      <c r="Y18" s="375"/>
      <c r="Z18" s="375"/>
      <c r="AA18" s="375"/>
    </row>
    <row r="19" spans="1:27" ht="13.5" customHeight="1">
      <c r="A19" s="591"/>
      <c r="B19" s="599" t="s">
        <v>502</v>
      </c>
      <c r="C19" s="600"/>
      <c r="D19" s="600"/>
      <c r="E19" s="600" t="s">
        <v>503</v>
      </c>
      <c r="F19" s="600"/>
      <c r="G19" s="601"/>
      <c r="H19" s="602" t="s">
        <v>504</v>
      </c>
      <c r="I19" s="603" t="s">
        <v>505</v>
      </c>
      <c r="J19" s="603" t="s">
        <v>506</v>
      </c>
      <c r="K19" s="607" t="s">
        <v>507</v>
      </c>
      <c r="L19" s="608" t="s">
        <v>317</v>
      </c>
      <c r="M19" s="609" t="s">
        <v>504</v>
      </c>
      <c r="N19" s="603" t="s">
        <v>505</v>
      </c>
      <c r="O19" s="603" t="s">
        <v>506</v>
      </c>
      <c r="P19" s="607" t="s">
        <v>508</v>
      </c>
      <c r="Q19" s="603" t="s">
        <v>509</v>
      </c>
      <c r="R19" s="603" t="s">
        <v>510</v>
      </c>
      <c r="S19" s="604" t="s">
        <v>317</v>
      </c>
      <c r="U19" s="374"/>
      <c r="V19" s="375"/>
      <c r="W19" s="375"/>
      <c r="X19" s="375"/>
      <c r="Y19" s="375"/>
      <c r="Z19" s="375"/>
      <c r="AA19" s="375"/>
    </row>
    <row r="20" spans="1:27" ht="87" customHeight="1">
      <c r="A20" s="592"/>
      <c r="B20" s="376" t="s">
        <v>511</v>
      </c>
      <c r="C20" s="377" t="s">
        <v>512</v>
      </c>
      <c r="D20" s="377" t="s">
        <v>513</v>
      </c>
      <c r="E20" s="378" t="s">
        <v>511</v>
      </c>
      <c r="F20" s="377" t="s">
        <v>512</v>
      </c>
      <c r="G20" s="379" t="s">
        <v>514</v>
      </c>
      <c r="H20" s="602"/>
      <c r="I20" s="603"/>
      <c r="J20" s="603"/>
      <c r="K20" s="607"/>
      <c r="L20" s="608"/>
      <c r="M20" s="609"/>
      <c r="N20" s="603"/>
      <c r="O20" s="603"/>
      <c r="P20" s="607"/>
      <c r="Q20" s="603"/>
      <c r="R20" s="603"/>
      <c r="S20" s="605"/>
    </row>
    <row r="21" spans="1:27" ht="10.5" customHeight="1">
      <c r="A21" s="380">
        <v>1</v>
      </c>
      <c r="B21" s="381">
        <v>2</v>
      </c>
      <c r="C21" s="382">
        <v>3</v>
      </c>
      <c r="D21" s="382">
        <v>4</v>
      </c>
      <c r="E21" s="383">
        <v>5</v>
      </c>
      <c r="F21" s="382">
        <v>6</v>
      </c>
      <c r="G21" s="384">
        <v>7</v>
      </c>
      <c r="H21" s="385">
        <v>8</v>
      </c>
      <c r="I21" s="383">
        <v>9</v>
      </c>
      <c r="J21" s="383">
        <v>10</v>
      </c>
      <c r="K21" s="383">
        <v>11</v>
      </c>
      <c r="L21" s="386">
        <v>12</v>
      </c>
      <c r="M21" s="380">
        <v>13</v>
      </c>
      <c r="N21" s="383">
        <v>14</v>
      </c>
      <c r="O21" s="383">
        <v>15</v>
      </c>
      <c r="P21" s="383">
        <v>16</v>
      </c>
      <c r="Q21" s="383">
        <v>17</v>
      </c>
      <c r="R21" s="383">
        <v>18</v>
      </c>
      <c r="S21" s="386">
        <v>19</v>
      </c>
    </row>
    <row r="22" spans="1:27" ht="49.5" customHeight="1">
      <c r="A22" s="387" t="s">
        <v>515</v>
      </c>
      <c r="B22" s="388"/>
      <c r="C22" s="389"/>
      <c r="D22" s="390"/>
      <c r="E22" s="391"/>
      <c r="F22" s="389"/>
      <c r="G22" s="392"/>
      <c r="H22" s="393"/>
      <c r="I22" s="389"/>
      <c r="J22" s="389"/>
      <c r="K22" s="390"/>
      <c r="L22" s="394">
        <f>SUM(H22:K22)</f>
        <v>0</v>
      </c>
      <c r="M22" s="388"/>
      <c r="N22" s="389"/>
      <c r="O22" s="389"/>
      <c r="P22" s="389"/>
      <c r="Q22" s="391"/>
      <c r="R22" s="391"/>
      <c r="S22" s="394">
        <f>SUM(M22:R22)</f>
        <v>0</v>
      </c>
    </row>
    <row r="23" spans="1:27" ht="24" customHeight="1">
      <c r="A23" s="387" t="s">
        <v>516</v>
      </c>
      <c r="B23" s="388"/>
      <c r="C23" s="389"/>
      <c r="D23" s="390"/>
      <c r="E23" s="391"/>
      <c r="F23" s="389"/>
      <c r="G23" s="392"/>
      <c r="H23" s="393"/>
      <c r="I23" s="389"/>
      <c r="J23" s="389"/>
      <c r="K23" s="390"/>
      <c r="L23" s="394">
        <f>SUM(H23:K23)</f>
        <v>0</v>
      </c>
      <c r="M23" s="388"/>
      <c r="N23" s="389"/>
      <c r="O23" s="389"/>
      <c r="P23" s="389"/>
      <c r="Q23" s="391"/>
      <c r="R23" s="391"/>
      <c r="S23" s="394">
        <f>SUM(M23:R23)</f>
        <v>0</v>
      </c>
    </row>
    <row r="24" spans="1:27" ht="18" customHeight="1">
      <c r="A24" s="387" t="s">
        <v>517</v>
      </c>
      <c r="B24" s="388"/>
      <c r="C24" s="389"/>
      <c r="D24" s="390"/>
      <c r="E24" s="391"/>
      <c r="F24" s="389"/>
      <c r="G24" s="392"/>
      <c r="H24" s="393"/>
      <c r="I24" s="389"/>
      <c r="J24" s="389"/>
      <c r="K24" s="390"/>
      <c r="L24" s="394">
        <f>SUM(H24:K24)</f>
        <v>0</v>
      </c>
      <c r="M24" s="388"/>
      <c r="N24" s="389"/>
      <c r="O24" s="389"/>
      <c r="P24" s="389"/>
      <c r="Q24" s="391"/>
      <c r="R24" s="391"/>
      <c r="S24" s="394">
        <f>SUM(M24:R24)</f>
        <v>0</v>
      </c>
    </row>
    <row r="25" spans="1:27" ht="18" customHeight="1">
      <c r="A25" s="387" t="s">
        <v>518</v>
      </c>
      <c r="B25" s="388">
        <v>56</v>
      </c>
      <c r="C25" s="389">
        <v>56</v>
      </c>
      <c r="D25" s="390">
        <v>56</v>
      </c>
      <c r="E25" s="391">
        <v>56</v>
      </c>
      <c r="F25" s="389">
        <v>56</v>
      </c>
      <c r="G25" s="392">
        <v>55.75</v>
      </c>
      <c r="H25" s="393">
        <v>402042</v>
      </c>
      <c r="I25" s="389">
        <v>7507</v>
      </c>
      <c r="J25" s="389">
        <v>238</v>
      </c>
      <c r="K25" s="390">
        <v>79613</v>
      </c>
      <c r="L25" s="395">
        <f>SUM(H25:K25)</f>
        <v>489400</v>
      </c>
      <c r="M25" s="388">
        <v>402042</v>
      </c>
      <c r="N25" s="389">
        <v>7507</v>
      </c>
      <c r="O25" s="389">
        <v>238</v>
      </c>
      <c r="P25" s="389">
        <v>79613</v>
      </c>
      <c r="Q25" s="391"/>
      <c r="R25" s="391"/>
      <c r="S25" s="395">
        <f>SUM(M25:R25)</f>
        <v>489400</v>
      </c>
    </row>
    <row r="26" spans="1:27" ht="25.5" customHeight="1">
      <c r="A26" s="396" t="s">
        <v>519</v>
      </c>
      <c r="B26" s="397"/>
      <c r="C26" s="398"/>
      <c r="D26" s="399"/>
      <c r="E26" s="400"/>
      <c r="F26" s="398"/>
      <c r="G26" s="401"/>
      <c r="H26" s="402"/>
      <c r="I26" s="398"/>
      <c r="J26" s="398"/>
      <c r="K26" s="399"/>
      <c r="L26" s="394">
        <f>SUM(H26:K26)</f>
        <v>0</v>
      </c>
      <c r="M26" s="397"/>
      <c r="N26" s="398"/>
      <c r="O26" s="398"/>
      <c r="P26" s="398"/>
      <c r="Q26" s="400"/>
      <c r="R26" s="400"/>
      <c r="S26" s="403"/>
    </row>
    <row r="27" spans="1:27" ht="30.75" customHeight="1" thickBot="1">
      <c r="A27" s="404" t="s">
        <v>520</v>
      </c>
      <c r="B27" s="405">
        <f t="shared" ref="B27:S27" si="0">SUM(B22:B25)</f>
        <v>56</v>
      </c>
      <c r="C27" s="406">
        <f t="shared" si="0"/>
        <v>56</v>
      </c>
      <c r="D27" s="406">
        <f t="shared" si="0"/>
        <v>56</v>
      </c>
      <c r="E27" s="406">
        <f t="shared" si="0"/>
        <v>56</v>
      </c>
      <c r="F27" s="406">
        <f t="shared" si="0"/>
        <v>56</v>
      </c>
      <c r="G27" s="407">
        <f t="shared" si="0"/>
        <v>55.75</v>
      </c>
      <c r="H27" s="408">
        <f t="shared" si="0"/>
        <v>402042</v>
      </c>
      <c r="I27" s="406">
        <f t="shared" si="0"/>
        <v>7507</v>
      </c>
      <c r="J27" s="406">
        <f t="shared" si="0"/>
        <v>238</v>
      </c>
      <c r="K27" s="406">
        <f t="shared" si="0"/>
        <v>79613</v>
      </c>
      <c r="L27" s="407">
        <f t="shared" si="0"/>
        <v>489400</v>
      </c>
      <c r="M27" s="405">
        <f t="shared" si="0"/>
        <v>402042</v>
      </c>
      <c r="N27" s="406">
        <f t="shared" si="0"/>
        <v>7507</v>
      </c>
      <c r="O27" s="406">
        <f t="shared" si="0"/>
        <v>238</v>
      </c>
      <c r="P27" s="406">
        <f t="shared" si="0"/>
        <v>79613</v>
      </c>
      <c r="Q27" s="406">
        <f t="shared" si="0"/>
        <v>0</v>
      </c>
      <c r="R27" s="406">
        <f t="shared" si="0"/>
        <v>0</v>
      </c>
      <c r="S27" s="407">
        <f t="shared" si="0"/>
        <v>489400</v>
      </c>
    </row>
    <row r="28" spans="1:27" ht="8.25" customHeight="1"/>
    <row r="29" spans="1:27" ht="10.5" customHeight="1">
      <c r="A29" s="409" t="s">
        <v>521</v>
      </c>
      <c r="B29" s="409"/>
      <c r="C29" s="409"/>
      <c r="D29" s="346"/>
      <c r="E29" s="346"/>
      <c r="F29" s="346"/>
      <c r="G29" s="346"/>
      <c r="H29" s="346"/>
      <c r="I29" s="346"/>
      <c r="J29" s="346"/>
      <c r="K29" s="346"/>
    </row>
    <row r="30" spans="1:27" ht="20.25" customHeight="1">
      <c r="A30" s="410" t="s">
        <v>522</v>
      </c>
      <c r="B30" s="410"/>
      <c r="C30" s="410"/>
      <c r="E30" s="411"/>
      <c r="F30" s="411"/>
      <c r="G30" s="411"/>
      <c r="H30" s="411"/>
      <c r="I30" s="411"/>
      <c r="J30" s="410"/>
      <c r="K30" s="410"/>
      <c r="L30" s="606" t="s">
        <v>234</v>
      </c>
      <c r="M30" s="606"/>
      <c r="N30" s="606"/>
      <c r="O30" s="606"/>
      <c r="P30" s="606"/>
    </row>
    <row r="31" spans="1:27" ht="9" customHeight="1">
      <c r="A31" s="584"/>
      <c r="B31" s="584"/>
      <c r="C31" s="345"/>
      <c r="G31" s="610" t="s">
        <v>236</v>
      </c>
      <c r="H31" s="610"/>
      <c r="I31" s="409"/>
      <c r="J31" s="409"/>
      <c r="K31" s="409"/>
      <c r="L31" s="409"/>
      <c r="M31" s="412" t="s">
        <v>237</v>
      </c>
      <c r="N31" s="412"/>
      <c r="O31" s="345"/>
    </row>
    <row r="32" spans="1:27" ht="9" customHeight="1">
      <c r="A32" s="345"/>
      <c r="B32" s="345"/>
      <c r="C32" s="345"/>
      <c r="H32" s="345"/>
      <c r="K32" s="346"/>
      <c r="L32" s="346"/>
      <c r="M32" s="345"/>
      <c r="N32" s="345"/>
      <c r="O32" s="345"/>
    </row>
    <row r="33" spans="1:16" ht="19.5" customHeight="1">
      <c r="A33" s="410" t="s">
        <v>523</v>
      </c>
      <c r="B33" s="410"/>
      <c r="C33" s="410"/>
      <c r="E33" s="411"/>
      <c r="F33" s="411"/>
      <c r="G33" s="411"/>
      <c r="H33" s="411"/>
      <c r="I33" s="411"/>
      <c r="J33" s="410"/>
      <c r="K33" s="410"/>
      <c r="L33" s="606" t="s">
        <v>239</v>
      </c>
      <c r="M33" s="606"/>
      <c r="N33" s="606"/>
      <c r="O33" s="606"/>
      <c r="P33" s="606"/>
    </row>
    <row r="34" spans="1:16" ht="9.75" customHeight="1">
      <c r="A34" s="584"/>
      <c r="B34" s="584"/>
      <c r="C34" s="345"/>
      <c r="G34" s="610" t="s">
        <v>236</v>
      </c>
      <c r="H34" s="610"/>
      <c r="I34" s="409"/>
      <c r="J34" s="409"/>
      <c r="K34" s="409"/>
      <c r="L34" s="409"/>
      <c r="M34" s="412" t="s">
        <v>237</v>
      </c>
      <c r="N34" s="412"/>
      <c r="O34" s="345"/>
    </row>
  </sheetData>
  <sheetProtection formatCells="0" formatColumns="0" formatRows="0"/>
  <mergeCells count="39">
    <mergeCell ref="A31:B31"/>
    <mergeCell ref="G31:H31"/>
    <mergeCell ref="L33:P33"/>
    <mergeCell ref="A34:B34"/>
    <mergeCell ref="G34:H34"/>
    <mergeCell ref="L30:P30"/>
    <mergeCell ref="I19:I20"/>
    <mergeCell ref="J19:J20"/>
    <mergeCell ref="K19:K20"/>
    <mergeCell ref="L19:L20"/>
    <mergeCell ref="M19:M20"/>
    <mergeCell ref="N19:N20"/>
    <mergeCell ref="O19:O20"/>
    <mergeCell ref="P19:P20"/>
    <mergeCell ref="H14:O14"/>
    <mergeCell ref="R14:S14"/>
    <mergeCell ref="H15:O15"/>
    <mergeCell ref="A18:A20"/>
    <mergeCell ref="B18:G18"/>
    <mergeCell ref="H18:L18"/>
    <mergeCell ref="M18:S18"/>
    <mergeCell ref="B19:D19"/>
    <mergeCell ref="E19:G19"/>
    <mergeCell ref="H19:H20"/>
    <mergeCell ref="Q19:Q20"/>
    <mergeCell ref="R19:R20"/>
    <mergeCell ref="S19:S20"/>
    <mergeCell ref="I13:O13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P12:Q12"/>
    <mergeCell ref="R12:S12"/>
  </mergeCells>
  <dataValidations count="1">
    <dataValidation type="whole" allowBlank="1" showInputMessage="1" showErrorMessage="1" error="1&lt;=kodas&lt;5501" sqref="Q10:Q11 Q13:Q14" xr:uid="{19D99724-65B3-4540-937A-E42AEF9ACC5E}">
      <formula1>1</formula1>
      <formula2>5501</formula2>
    </dataValidation>
  </dataValidations>
  <pageMargins left="0.51181102362204722" right="0.15748031496062992" top="0.55118110236220474" bottom="0" header="0.15748031496062992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5"/>
  <sheetViews>
    <sheetView showRuler="0" topLeftCell="A7" zoomScaleNormal="100" workbookViewId="0">
      <selection activeCell="G366" sqref="G366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6" t="s">
        <v>7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8" t="s">
        <v>8</v>
      </c>
      <c r="H8" s="418"/>
      <c r="I8" s="418"/>
      <c r="J8" s="418"/>
      <c r="K8" s="418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9" t="s">
        <v>9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13" t="s">
        <v>10</v>
      </c>
      <c r="H10" s="413"/>
      <c r="I10" s="413"/>
      <c r="J10" s="413"/>
      <c r="K10" s="413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0" t="s">
        <v>11</v>
      </c>
      <c r="H11" s="420"/>
      <c r="I11" s="420"/>
      <c r="J11" s="420"/>
      <c r="K11" s="42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9" t="s">
        <v>12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13" t="s">
        <v>241</v>
      </c>
      <c r="H15" s="413"/>
      <c r="I15" s="413"/>
      <c r="J15" s="413"/>
      <c r="K15" s="413"/>
    </row>
    <row r="16" spans="1:36" ht="11.25" customHeight="1">
      <c r="G16" s="414" t="s">
        <v>13</v>
      </c>
      <c r="H16" s="414"/>
      <c r="I16" s="414"/>
      <c r="J16" s="414"/>
      <c r="K16" s="414"/>
    </row>
    <row r="17" spans="1:17" ht="15" customHeight="1">
      <c r="B17"/>
      <c r="C17"/>
      <c r="D17"/>
      <c r="E17" s="415" t="s">
        <v>14</v>
      </c>
      <c r="F17" s="415"/>
      <c r="G17" s="415"/>
      <c r="H17" s="415"/>
      <c r="I17" s="415"/>
      <c r="J17" s="415"/>
      <c r="K17" s="415"/>
      <c r="L17"/>
    </row>
    <row r="18" spans="1:17" ht="12" customHeight="1">
      <c r="A18" s="438" t="s">
        <v>15</v>
      </c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136"/>
    </row>
    <row r="19" spans="1:17" ht="12" customHeight="1">
      <c r="F19" s="1"/>
      <c r="J19" s="12"/>
      <c r="K19" s="13"/>
      <c r="L19" s="14" t="s">
        <v>16</v>
      </c>
      <c r="M19" s="136"/>
    </row>
    <row r="20" spans="1:17" ht="11.25" customHeight="1">
      <c r="F20" s="1"/>
      <c r="J20" s="15" t="s">
        <v>17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6"/>
    </row>
    <row r="22" spans="1:17" ht="12.75" customHeight="1">
      <c r="C22" s="439" t="s">
        <v>19</v>
      </c>
      <c r="D22" s="440"/>
      <c r="E22" s="440"/>
      <c r="F22" s="440"/>
      <c r="G22" s="440"/>
      <c r="H22" s="440"/>
      <c r="I22" s="440"/>
      <c r="K22" s="19" t="s">
        <v>20</v>
      </c>
      <c r="L22" s="20" t="s">
        <v>21</v>
      </c>
      <c r="M22" s="136"/>
    </row>
    <row r="23" spans="1:17" ht="12" customHeight="1">
      <c r="F23" s="1"/>
      <c r="G23" s="17" t="s">
        <v>22</v>
      </c>
      <c r="H23" s="21"/>
      <c r="J23" s="131" t="s">
        <v>23</v>
      </c>
      <c r="K23" s="22" t="s">
        <v>24</v>
      </c>
      <c r="L23" s="16"/>
      <c r="M23" s="136"/>
    </row>
    <row r="24" spans="1:17" ht="12.75" customHeight="1">
      <c r="F24" s="1"/>
      <c r="G24" s="23" t="s">
        <v>25</v>
      </c>
      <c r="H24" s="24" t="s">
        <v>26</v>
      </c>
      <c r="I24" s="25"/>
      <c r="J24" s="26"/>
      <c r="K24" s="16"/>
      <c r="L24" s="16"/>
      <c r="M24" s="136"/>
    </row>
    <row r="25" spans="1:17" ht="13.5" customHeight="1">
      <c r="F25" s="1"/>
      <c r="G25" s="444" t="s">
        <v>27</v>
      </c>
      <c r="H25" s="444"/>
      <c r="I25" s="144" t="s">
        <v>28</v>
      </c>
      <c r="J25" s="145" t="s">
        <v>29</v>
      </c>
      <c r="K25" s="146" t="s">
        <v>30</v>
      </c>
      <c r="L25" s="146" t="s">
        <v>30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31</v>
      </c>
      <c r="I26" s="29"/>
      <c r="J26" s="29"/>
      <c r="K26" s="30"/>
      <c r="L26" s="31" t="s">
        <v>32</v>
      </c>
      <c r="M26" s="137"/>
    </row>
    <row r="27" spans="1:17" ht="24" customHeight="1">
      <c r="A27" s="424" t="s">
        <v>33</v>
      </c>
      <c r="B27" s="425"/>
      <c r="C27" s="425"/>
      <c r="D27" s="425"/>
      <c r="E27" s="425"/>
      <c r="F27" s="425"/>
      <c r="G27" s="428" t="s">
        <v>34</v>
      </c>
      <c r="H27" s="430" t="s">
        <v>35</v>
      </c>
      <c r="I27" s="432" t="s">
        <v>36</v>
      </c>
      <c r="J27" s="433"/>
      <c r="K27" s="434" t="s">
        <v>37</v>
      </c>
      <c r="L27" s="436" t="s">
        <v>38</v>
      </c>
      <c r="M27" s="137"/>
    </row>
    <row r="28" spans="1:17" ht="46.5" customHeight="1">
      <c r="A28" s="426"/>
      <c r="B28" s="427"/>
      <c r="C28" s="427"/>
      <c r="D28" s="427"/>
      <c r="E28" s="427"/>
      <c r="F28" s="427"/>
      <c r="G28" s="429"/>
      <c r="H28" s="431"/>
      <c r="I28" s="32" t="s">
        <v>39</v>
      </c>
      <c r="J28" s="33" t="s">
        <v>40</v>
      </c>
      <c r="K28" s="435"/>
      <c r="L28" s="437"/>
    </row>
    <row r="29" spans="1:17" ht="11.25" customHeight="1">
      <c r="A29" s="441" t="s">
        <v>41</v>
      </c>
      <c r="B29" s="442"/>
      <c r="C29" s="442"/>
      <c r="D29" s="442"/>
      <c r="E29" s="442"/>
      <c r="F29" s="443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15000</v>
      </c>
      <c r="J30" s="44">
        <f>SUM(J31+J42+J61+J82+J89+J109+J131+J150+J160)</f>
        <v>15000</v>
      </c>
      <c r="K30" s="45">
        <f>SUM(K31+K42+K61+K82+K89+K109+K131+K150+K160)</f>
        <v>15000</v>
      </c>
      <c r="L30" s="44">
        <f>SUM(L31+L42+L61+L82+L89+L109+L131+L150+L160)</f>
        <v>15000</v>
      </c>
    </row>
    <row r="31" spans="1:17" ht="16.5" hidden="1" customHeight="1" collapsed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0</v>
      </c>
      <c r="J33" s="44">
        <f t="shared" ref="J33:L34" si="0">SUM(J34)</f>
        <v>0</v>
      </c>
      <c r="K33" s="44">
        <f t="shared" si="0"/>
        <v>0</v>
      </c>
      <c r="L33" s="44">
        <f t="shared" si="0"/>
        <v>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0</v>
      </c>
      <c r="J34" s="45">
        <f t="shared" si="0"/>
        <v>0</v>
      </c>
      <c r="K34" s="45">
        <f t="shared" si="0"/>
        <v>0</v>
      </c>
      <c r="L34" s="45">
        <f t="shared" si="0"/>
        <v>0</v>
      </c>
      <c r="Q34" s="138"/>
      <c r="R34" s="138"/>
    </row>
    <row r="35" spans="1:19" ht="14.25" hidden="1" customHeight="1" collapsed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0</v>
      </c>
      <c r="J35" s="60">
        <v>0</v>
      </c>
      <c r="K35" s="60">
        <v>0</v>
      </c>
      <c r="L35" s="60">
        <v>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0</v>
      </c>
      <c r="J38" s="44">
        <f t="shared" si="1"/>
        <v>0</v>
      </c>
      <c r="K38" s="45">
        <f t="shared" si="1"/>
        <v>0</v>
      </c>
      <c r="L38" s="44">
        <f t="shared" si="1"/>
        <v>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0</v>
      </c>
      <c r="J39" s="44">
        <f t="shared" si="1"/>
        <v>0</v>
      </c>
      <c r="K39" s="44">
        <f t="shared" si="1"/>
        <v>0</v>
      </c>
      <c r="L39" s="44">
        <f t="shared" si="1"/>
        <v>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0</v>
      </c>
      <c r="J40" s="44">
        <f t="shared" si="1"/>
        <v>0</v>
      </c>
      <c r="K40" s="44">
        <f t="shared" si="1"/>
        <v>0</v>
      </c>
      <c r="L40" s="44">
        <f t="shared" si="1"/>
        <v>0</v>
      </c>
      <c r="Q40" s="138"/>
      <c r="R40" s="138"/>
    </row>
    <row r="41" spans="1:19" ht="14.25" hidden="1" customHeight="1" collapsed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0</v>
      </c>
      <c r="J41" s="60">
        <v>0</v>
      </c>
      <c r="K41" s="60">
        <v>0</v>
      </c>
      <c r="L41" s="60">
        <v>0</v>
      </c>
      <c r="Q41" s="138"/>
      <c r="R41" s="138"/>
    </row>
    <row r="42" spans="1:19" ht="18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15000</v>
      </c>
      <c r="J42" s="65">
        <f t="shared" si="2"/>
        <v>15000</v>
      </c>
      <c r="K42" s="64">
        <f t="shared" si="2"/>
        <v>15000</v>
      </c>
      <c r="L42" s="64">
        <f t="shared" si="2"/>
        <v>15000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15000</v>
      </c>
      <c r="J43" s="45">
        <f t="shared" si="2"/>
        <v>15000</v>
      </c>
      <c r="K43" s="44">
        <f t="shared" si="2"/>
        <v>15000</v>
      </c>
      <c r="L43" s="45">
        <f t="shared" si="2"/>
        <v>15000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15000</v>
      </c>
      <c r="J44" s="45">
        <f t="shared" si="2"/>
        <v>15000</v>
      </c>
      <c r="K44" s="53">
        <f t="shared" si="2"/>
        <v>15000</v>
      </c>
      <c r="L44" s="53">
        <f t="shared" si="2"/>
        <v>15000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15000</v>
      </c>
      <c r="J45" s="71">
        <f>SUM(J46:J60)</f>
        <v>15000</v>
      </c>
      <c r="K45" s="72">
        <f>SUM(K46:K60)</f>
        <v>15000</v>
      </c>
      <c r="L45" s="72">
        <f>SUM(L46:L60)</f>
        <v>15000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hidden="1" customHeight="1" collapsed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hidden="1" customHeight="1" collapsed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15000</v>
      </c>
      <c r="J60" s="60">
        <v>15000</v>
      </c>
      <c r="K60" s="60">
        <v>15000</v>
      </c>
      <c r="L60" s="60">
        <v>15000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hidden="1" customHeight="1" collapsed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0</v>
      </c>
      <c r="J131" s="84">
        <f>SUM(J132+J137+J145)</f>
        <v>0</v>
      </c>
      <c r="K131" s="45">
        <f>SUM(K132+K137+K145)</f>
        <v>0</v>
      </c>
      <c r="L131" s="44">
        <f>SUM(L132+L137+L145)</f>
        <v>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hidden="1" collapsed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15000</v>
      </c>
      <c r="J359" s="93">
        <f>SUM(J30+J176)</f>
        <v>15000</v>
      </c>
      <c r="K359" s="93">
        <f>SUM(K30+K176)</f>
        <v>15000</v>
      </c>
      <c r="L359" s="93">
        <f>SUM(L30+L176)</f>
        <v>15000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/>
      <c r="F362"/>
      <c r="G362" s="142"/>
      <c r="H362" s="142"/>
      <c r="I362" s="130" t="s">
        <v>236</v>
      </c>
      <c r="K362" s="423" t="s">
        <v>237</v>
      </c>
      <c r="L362" s="423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21" t="s">
        <v>240</v>
      </c>
      <c r="E365" s="422"/>
      <c r="F365" s="422"/>
      <c r="G365" s="422"/>
      <c r="H365" s="128"/>
      <c r="I365" s="129" t="s">
        <v>236</v>
      </c>
      <c r="K365" s="423" t="s">
        <v>237</v>
      </c>
      <c r="L365" s="423"/>
    </row>
  </sheetData>
  <sheetProtection formatCells="0" formatColumns="0" formatRows="0" insertColumns="0" insertRows="0" insertHyperlinks="0" deleteColumns="0" deleteRows="0" sort="0" autoFilter="0" pivotTables="0"/>
  <mergeCells count="22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D365:G365"/>
    <mergeCell ref="K365:L365"/>
    <mergeCell ref="A27:F28"/>
    <mergeCell ref="G27:G28"/>
    <mergeCell ref="H27:H28"/>
    <mergeCell ref="I27:J27"/>
    <mergeCell ref="K27:K28"/>
    <mergeCell ref="L27:L28"/>
    <mergeCell ref="A18:L18"/>
    <mergeCell ref="C22:I22"/>
    <mergeCell ref="A29:F29"/>
    <mergeCell ref="G25:H25"/>
    <mergeCell ref="K362:L362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5"/>
  <sheetViews>
    <sheetView showRuler="0" zoomScaleNormal="100" workbookViewId="0">
      <selection activeCell="I31" sqref="I31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6" t="s">
        <v>7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8" t="s">
        <v>8</v>
      </c>
      <c r="H8" s="418"/>
      <c r="I8" s="418"/>
      <c r="J8" s="418"/>
      <c r="K8" s="418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9" t="s">
        <v>9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13" t="s">
        <v>10</v>
      </c>
      <c r="H10" s="413"/>
      <c r="I10" s="413"/>
      <c r="J10" s="413"/>
      <c r="K10" s="413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0" t="s">
        <v>11</v>
      </c>
      <c r="H11" s="420"/>
      <c r="I11" s="420"/>
      <c r="J11" s="420"/>
      <c r="K11" s="42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9" t="s">
        <v>12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13" t="s">
        <v>241</v>
      </c>
      <c r="H15" s="413"/>
      <c r="I15" s="413"/>
      <c r="J15" s="413"/>
      <c r="K15" s="413"/>
    </row>
    <row r="16" spans="1:36" ht="11.25" customHeight="1">
      <c r="G16" s="414" t="s">
        <v>13</v>
      </c>
      <c r="H16" s="414"/>
      <c r="I16" s="414"/>
      <c r="J16" s="414"/>
      <c r="K16" s="414"/>
    </row>
    <row r="17" spans="1:17" ht="15" customHeight="1">
      <c r="B17"/>
      <c r="C17"/>
      <c r="D17"/>
      <c r="E17" s="415" t="s">
        <v>14</v>
      </c>
      <c r="F17" s="415"/>
      <c r="G17" s="415"/>
      <c r="H17" s="415"/>
      <c r="I17" s="415"/>
      <c r="J17" s="415"/>
      <c r="K17" s="415"/>
      <c r="L17"/>
    </row>
    <row r="18" spans="1:17" ht="12" customHeight="1">
      <c r="A18" s="438" t="s">
        <v>15</v>
      </c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136"/>
    </row>
    <row r="19" spans="1:17" ht="12" customHeight="1">
      <c r="F19" s="1"/>
      <c r="J19" s="12"/>
      <c r="K19" s="13"/>
      <c r="L19" s="14" t="s">
        <v>16</v>
      </c>
      <c r="M19" s="136"/>
    </row>
    <row r="20" spans="1:17" ht="11.25" customHeight="1">
      <c r="F20" s="1"/>
      <c r="J20" s="15" t="s">
        <v>17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6"/>
    </row>
    <row r="22" spans="1:17" ht="12.75" customHeight="1">
      <c r="C22" s="439" t="s">
        <v>19</v>
      </c>
      <c r="D22" s="440"/>
      <c r="E22" s="440"/>
      <c r="F22" s="440"/>
      <c r="G22" s="440"/>
      <c r="H22" s="440"/>
      <c r="I22" s="440"/>
      <c r="K22" s="19" t="s">
        <v>20</v>
      </c>
      <c r="L22" s="20" t="s">
        <v>21</v>
      </c>
      <c r="M22" s="136"/>
    </row>
    <row r="23" spans="1:17" ht="12" customHeight="1">
      <c r="F23" s="1"/>
      <c r="G23" s="17" t="s">
        <v>22</v>
      </c>
      <c r="H23" s="21"/>
      <c r="J23" s="131" t="s">
        <v>23</v>
      </c>
      <c r="K23" s="22" t="s">
        <v>24</v>
      </c>
      <c r="L23" s="16"/>
      <c r="M23" s="136"/>
    </row>
    <row r="24" spans="1:17" ht="12.75" customHeight="1">
      <c r="F24" s="1"/>
      <c r="G24" s="23" t="s">
        <v>25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"/>
      <c r="G25" s="444" t="s">
        <v>27</v>
      </c>
      <c r="H25" s="444"/>
      <c r="I25" s="144" t="s">
        <v>28</v>
      </c>
      <c r="J25" s="145" t="s">
        <v>29</v>
      </c>
      <c r="K25" s="146" t="s">
        <v>30</v>
      </c>
      <c r="L25" s="146" t="s">
        <v>30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242</v>
      </c>
      <c r="I26" s="29"/>
      <c r="J26" s="29"/>
      <c r="K26" s="30"/>
      <c r="L26" s="31" t="s">
        <v>32</v>
      </c>
      <c r="M26" s="137"/>
    </row>
    <row r="27" spans="1:17" ht="24" customHeight="1">
      <c r="A27" s="424" t="s">
        <v>33</v>
      </c>
      <c r="B27" s="425"/>
      <c r="C27" s="425"/>
      <c r="D27" s="425"/>
      <c r="E27" s="425"/>
      <c r="F27" s="425"/>
      <c r="G27" s="428" t="s">
        <v>34</v>
      </c>
      <c r="H27" s="430" t="s">
        <v>35</v>
      </c>
      <c r="I27" s="432" t="s">
        <v>36</v>
      </c>
      <c r="J27" s="433"/>
      <c r="K27" s="434" t="s">
        <v>37</v>
      </c>
      <c r="L27" s="436" t="s">
        <v>38</v>
      </c>
      <c r="M27" s="137"/>
    </row>
    <row r="28" spans="1:17" ht="46.5" customHeight="1">
      <c r="A28" s="426"/>
      <c r="B28" s="427"/>
      <c r="C28" s="427"/>
      <c r="D28" s="427"/>
      <c r="E28" s="427"/>
      <c r="F28" s="427"/>
      <c r="G28" s="429"/>
      <c r="H28" s="431"/>
      <c r="I28" s="32" t="s">
        <v>39</v>
      </c>
      <c r="J28" s="33" t="s">
        <v>40</v>
      </c>
      <c r="K28" s="435"/>
      <c r="L28" s="437"/>
    </row>
    <row r="29" spans="1:17" ht="11.25" customHeight="1">
      <c r="A29" s="441" t="s">
        <v>41</v>
      </c>
      <c r="B29" s="442"/>
      <c r="C29" s="442"/>
      <c r="D29" s="442"/>
      <c r="E29" s="442"/>
      <c r="F29" s="443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529700</v>
      </c>
      <c r="J30" s="44">
        <f>SUM(J31+J42+J61+J82+J89+J109+J131+J150+J160)</f>
        <v>529700</v>
      </c>
      <c r="K30" s="45">
        <f>SUM(K31+K42+K61+K82+K89+K109+K131+K150+K160)</f>
        <v>529700</v>
      </c>
      <c r="L30" s="44">
        <f>SUM(L31+L42+L61+L82+L89+L109+L131+L150+L160)</f>
        <v>529700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500600</v>
      </c>
      <c r="J31" s="44">
        <f>SUM(J32+J38)</f>
        <v>500600</v>
      </c>
      <c r="K31" s="52">
        <f>SUM(K32+K38)</f>
        <v>500600</v>
      </c>
      <c r="L31" s="53">
        <f>SUM(L32+L38)</f>
        <v>500600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489400</v>
      </c>
      <c r="J32" s="44">
        <f>SUM(J33)</f>
        <v>489400</v>
      </c>
      <c r="K32" s="45">
        <f>SUM(K33)</f>
        <v>489400</v>
      </c>
      <c r="L32" s="44">
        <f>SUM(L33)</f>
        <v>489400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489400</v>
      </c>
      <c r="J33" s="44">
        <f t="shared" ref="J33:L34" si="0">SUM(J34)</f>
        <v>489400</v>
      </c>
      <c r="K33" s="44">
        <f t="shared" si="0"/>
        <v>489400</v>
      </c>
      <c r="L33" s="44">
        <f t="shared" si="0"/>
        <v>489400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489400</v>
      </c>
      <c r="J34" s="45">
        <f t="shared" si="0"/>
        <v>489400</v>
      </c>
      <c r="K34" s="45">
        <f t="shared" si="0"/>
        <v>489400</v>
      </c>
      <c r="L34" s="45">
        <f t="shared" si="0"/>
        <v>489400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489400</v>
      </c>
      <c r="J35" s="60">
        <v>489400</v>
      </c>
      <c r="K35" s="60">
        <v>489400</v>
      </c>
      <c r="L35" s="60">
        <v>489400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11200</v>
      </c>
      <c r="J38" s="44">
        <f t="shared" si="1"/>
        <v>11200</v>
      </c>
      <c r="K38" s="45">
        <f t="shared" si="1"/>
        <v>11200</v>
      </c>
      <c r="L38" s="44">
        <f t="shared" si="1"/>
        <v>11200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11200</v>
      </c>
      <c r="J39" s="44">
        <f t="shared" si="1"/>
        <v>11200</v>
      </c>
      <c r="K39" s="44">
        <f t="shared" si="1"/>
        <v>11200</v>
      </c>
      <c r="L39" s="44">
        <f t="shared" si="1"/>
        <v>11200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11200</v>
      </c>
      <c r="J40" s="44">
        <f t="shared" si="1"/>
        <v>11200</v>
      </c>
      <c r="K40" s="44">
        <f t="shared" si="1"/>
        <v>11200</v>
      </c>
      <c r="L40" s="44">
        <f t="shared" si="1"/>
        <v>11200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11200</v>
      </c>
      <c r="J41" s="60">
        <v>11200</v>
      </c>
      <c r="K41" s="60">
        <v>11200</v>
      </c>
      <c r="L41" s="60">
        <v>11200</v>
      </c>
      <c r="Q41" s="138"/>
      <c r="R41" s="138"/>
    </row>
    <row r="42" spans="1:19" ht="12.7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25393</v>
      </c>
      <c r="J42" s="65">
        <f t="shared" si="2"/>
        <v>25393</v>
      </c>
      <c r="K42" s="64">
        <f t="shared" si="2"/>
        <v>25393</v>
      </c>
      <c r="L42" s="64">
        <f t="shared" si="2"/>
        <v>25393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25393</v>
      </c>
      <c r="J43" s="45">
        <f t="shared" si="2"/>
        <v>25393</v>
      </c>
      <c r="K43" s="44">
        <f t="shared" si="2"/>
        <v>25393</v>
      </c>
      <c r="L43" s="45">
        <f t="shared" si="2"/>
        <v>25393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25393</v>
      </c>
      <c r="J44" s="45">
        <f t="shared" si="2"/>
        <v>25393</v>
      </c>
      <c r="K44" s="53">
        <f t="shared" si="2"/>
        <v>25393</v>
      </c>
      <c r="L44" s="53">
        <f t="shared" si="2"/>
        <v>25393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25393</v>
      </c>
      <c r="J45" s="71">
        <f>SUM(J46:J60)</f>
        <v>25393</v>
      </c>
      <c r="K45" s="72">
        <f>SUM(K46:K60)</f>
        <v>25393</v>
      </c>
      <c r="L45" s="72">
        <f>SUM(L46:L60)</f>
        <v>25393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12.7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143</v>
      </c>
      <c r="J48" s="60">
        <v>143</v>
      </c>
      <c r="K48" s="60">
        <v>143</v>
      </c>
      <c r="L48" s="60">
        <v>143</v>
      </c>
      <c r="Q48" s="138"/>
      <c r="R48" s="138"/>
    </row>
    <row r="49" spans="1:19" ht="12.75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15325</v>
      </c>
      <c r="J49" s="60">
        <v>15325</v>
      </c>
      <c r="K49" s="60">
        <v>15325</v>
      </c>
      <c r="L49" s="60">
        <v>15325</v>
      </c>
      <c r="Q49" s="138"/>
      <c r="R49" s="138"/>
    </row>
    <row r="50" spans="1:19" ht="12.7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100</v>
      </c>
      <c r="J50" s="60">
        <v>100</v>
      </c>
      <c r="K50" s="60">
        <v>100</v>
      </c>
      <c r="L50" s="60">
        <v>100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12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232</v>
      </c>
      <c r="J54" s="60">
        <v>232</v>
      </c>
      <c r="K54" s="60">
        <v>232</v>
      </c>
      <c r="L54" s="60">
        <v>232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200</v>
      </c>
      <c r="J55" s="60">
        <v>200</v>
      </c>
      <c r="K55" s="60">
        <v>200</v>
      </c>
      <c r="L55" s="60">
        <v>200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7390</v>
      </c>
      <c r="J57" s="60">
        <v>7390</v>
      </c>
      <c r="K57" s="60">
        <v>7390</v>
      </c>
      <c r="L57" s="60">
        <v>7390</v>
      </c>
      <c r="Q57" s="138"/>
      <c r="R57" s="138"/>
    </row>
    <row r="58" spans="1:19" ht="12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1172</v>
      </c>
      <c r="J58" s="60">
        <v>1172</v>
      </c>
      <c r="K58" s="60">
        <v>1172</v>
      </c>
      <c r="L58" s="60">
        <v>1172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831</v>
      </c>
      <c r="J60" s="60">
        <v>831</v>
      </c>
      <c r="K60" s="60">
        <v>831</v>
      </c>
      <c r="L60" s="60">
        <v>831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3707</v>
      </c>
      <c r="J131" s="84">
        <f>SUM(J132+J137+J145)</f>
        <v>3707</v>
      </c>
      <c r="K131" s="45">
        <f>SUM(K132+K137+K145)</f>
        <v>3707</v>
      </c>
      <c r="L131" s="44">
        <f>SUM(L132+L137+L145)</f>
        <v>3707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3707</v>
      </c>
      <c r="J145" s="84">
        <f t="shared" si="15"/>
        <v>3707</v>
      </c>
      <c r="K145" s="45">
        <f t="shared" si="15"/>
        <v>3707</v>
      </c>
      <c r="L145" s="44">
        <f t="shared" si="15"/>
        <v>3707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3707</v>
      </c>
      <c r="J146" s="97">
        <f t="shared" si="15"/>
        <v>3707</v>
      </c>
      <c r="K146" s="72">
        <f t="shared" si="15"/>
        <v>3707</v>
      </c>
      <c r="L146" s="71">
        <f t="shared" si="15"/>
        <v>3707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3707</v>
      </c>
      <c r="J147" s="84">
        <f>SUM(J148:J149)</f>
        <v>3707</v>
      </c>
      <c r="K147" s="45">
        <f>SUM(K148:K149)</f>
        <v>3707</v>
      </c>
      <c r="L147" s="44">
        <f>SUM(L148:L149)</f>
        <v>3707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3707</v>
      </c>
      <c r="J148" s="98">
        <v>3707</v>
      </c>
      <c r="K148" s="98">
        <v>3707</v>
      </c>
      <c r="L148" s="98">
        <v>3707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529700</v>
      </c>
      <c r="J359" s="93">
        <f>SUM(J30+J176)</f>
        <v>529700</v>
      </c>
      <c r="K359" s="93">
        <f>SUM(K30+K176)</f>
        <v>529700</v>
      </c>
      <c r="L359" s="93">
        <f>SUM(L30+L176)</f>
        <v>529700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/>
      <c r="F362"/>
      <c r="G362" s="142"/>
      <c r="H362" s="142"/>
      <c r="I362" s="130" t="s">
        <v>236</v>
      </c>
      <c r="K362" s="423" t="s">
        <v>237</v>
      </c>
      <c r="L362" s="423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21" t="s">
        <v>240</v>
      </c>
      <c r="E365" s="422"/>
      <c r="F365" s="422"/>
      <c r="G365" s="422"/>
      <c r="H365" s="128"/>
      <c r="I365" s="129" t="s">
        <v>236</v>
      </c>
      <c r="K365" s="423" t="s">
        <v>237</v>
      </c>
      <c r="L365" s="423"/>
    </row>
  </sheetData>
  <sheetProtection formatCells="0" formatColumns="0" formatRows="0" insertColumns="0" insertRows="0" insertHyperlinks="0" deleteColumns="0" deleteRows="0" sort="0" autoFilter="0" pivotTables="0"/>
  <mergeCells count="22">
    <mergeCell ref="A18:L18"/>
    <mergeCell ref="C22:I22"/>
    <mergeCell ref="A29:F29"/>
    <mergeCell ref="K362:L362"/>
    <mergeCell ref="G25:H25"/>
    <mergeCell ref="D365:G365"/>
    <mergeCell ref="K365:L365"/>
    <mergeCell ref="A27:F28"/>
    <mergeCell ref="G27:G28"/>
    <mergeCell ref="H27:H28"/>
    <mergeCell ref="I27:J27"/>
    <mergeCell ref="K27:K28"/>
    <mergeCell ref="L27:L28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65"/>
  <sheetViews>
    <sheetView showRuler="0" topLeftCell="A31" zoomScaleNormal="100" workbookViewId="0">
      <selection activeCell="I374" sqref="I374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6" t="s">
        <v>7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8" t="s">
        <v>8</v>
      </c>
      <c r="H8" s="418"/>
      <c r="I8" s="418"/>
      <c r="J8" s="418"/>
      <c r="K8" s="418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9" t="s">
        <v>9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13" t="s">
        <v>10</v>
      </c>
      <c r="H10" s="413"/>
      <c r="I10" s="413"/>
      <c r="J10" s="413"/>
      <c r="K10" s="413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0" t="s">
        <v>11</v>
      </c>
      <c r="H11" s="420"/>
      <c r="I11" s="420"/>
      <c r="J11" s="420"/>
      <c r="K11" s="42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9" t="s">
        <v>12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13" t="s">
        <v>241</v>
      </c>
      <c r="H15" s="413"/>
      <c r="I15" s="413"/>
      <c r="J15" s="413"/>
      <c r="K15" s="413"/>
    </row>
    <row r="16" spans="1:36" ht="11.25" customHeight="1">
      <c r="G16" s="414" t="s">
        <v>13</v>
      </c>
      <c r="H16" s="414"/>
      <c r="I16" s="414"/>
      <c r="J16" s="414"/>
      <c r="K16" s="414"/>
    </row>
    <row r="17" spans="1:17" ht="15" customHeight="1">
      <c r="B17"/>
      <c r="C17"/>
      <c r="D17"/>
      <c r="E17" s="415" t="s">
        <v>14</v>
      </c>
      <c r="F17" s="415"/>
      <c r="G17" s="415"/>
      <c r="H17" s="415"/>
      <c r="I17" s="415"/>
      <c r="J17" s="415"/>
      <c r="K17" s="415"/>
      <c r="L17"/>
    </row>
    <row r="18" spans="1:17" ht="12" customHeight="1">
      <c r="A18" s="438" t="s">
        <v>15</v>
      </c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136"/>
    </row>
    <row r="19" spans="1:17" ht="12" customHeight="1">
      <c r="F19" s="1"/>
      <c r="J19" s="12"/>
      <c r="K19" s="13"/>
      <c r="L19" s="14" t="s">
        <v>16</v>
      </c>
      <c r="M19" s="136"/>
    </row>
    <row r="20" spans="1:17" ht="11.25" customHeight="1">
      <c r="F20" s="1"/>
      <c r="J20" s="15" t="s">
        <v>17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6"/>
    </row>
    <row r="22" spans="1:17" ht="12.75" customHeight="1">
      <c r="C22" s="439" t="s">
        <v>19</v>
      </c>
      <c r="D22" s="440"/>
      <c r="E22" s="440"/>
      <c r="F22" s="440"/>
      <c r="G22" s="440"/>
      <c r="H22" s="440"/>
      <c r="I22" s="440"/>
      <c r="K22" s="19" t="s">
        <v>20</v>
      </c>
      <c r="L22" s="20" t="s">
        <v>21</v>
      </c>
      <c r="M22" s="136"/>
    </row>
    <row r="23" spans="1:17" ht="12" customHeight="1">
      <c r="F23" s="1"/>
      <c r="G23" s="17" t="s">
        <v>22</v>
      </c>
      <c r="H23" s="21"/>
      <c r="J23" s="131" t="s">
        <v>23</v>
      </c>
      <c r="K23" s="22" t="s">
        <v>24</v>
      </c>
      <c r="L23" s="16"/>
      <c r="M23" s="136"/>
    </row>
    <row r="24" spans="1:17" ht="12.75" customHeight="1">
      <c r="F24" s="1"/>
      <c r="G24" s="23" t="s">
        <v>25</v>
      </c>
      <c r="H24" s="24" t="s">
        <v>245</v>
      </c>
      <c r="I24" s="25"/>
      <c r="J24" s="26"/>
      <c r="K24" s="16"/>
      <c r="L24" s="16"/>
      <c r="M24" s="136"/>
    </row>
    <row r="25" spans="1:17" ht="13.5" customHeight="1">
      <c r="F25" s="1"/>
      <c r="G25" s="444" t="s">
        <v>27</v>
      </c>
      <c r="H25" s="444"/>
      <c r="I25" s="144" t="s">
        <v>28</v>
      </c>
      <c r="J25" s="145" t="s">
        <v>29</v>
      </c>
      <c r="K25" s="146" t="s">
        <v>30</v>
      </c>
      <c r="L25" s="146" t="s">
        <v>30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32</v>
      </c>
      <c r="M26" s="137"/>
    </row>
    <row r="27" spans="1:17" ht="24" customHeight="1">
      <c r="A27" s="424" t="s">
        <v>33</v>
      </c>
      <c r="B27" s="425"/>
      <c r="C27" s="425"/>
      <c r="D27" s="425"/>
      <c r="E27" s="425"/>
      <c r="F27" s="425"/>
      <c r="G27" s="428" t="s">
        <v>34</v>
      </c>
      <c r="H27" s="430" t="s">
        <v>35</v>
      </c>
      <c r="I27" s="432" t="s">
        <v>36</v>
      </c>
      <c r="J27" s="433"/>
      <c r="K27" s="434" t="s">
        <v>37</v>
      </c>
      <c r="L27" s="436" t="s">
        <v>38</v>
      </c>
      <c r="M27" s="137"/>
    </row>
    <row r="28" spans="1:17" ht="46.5" customHeight="1">
      <c r="A28" s="426"/>
      <c r="B28" s="427"/>
      <c r="C28" s="427"/>
      <c r="D28" s="427"/>
      <c r="E28" s="427"/>
      <c r="F28" s="427"/>
      <c r="G28" s="429"/>
      <c r="H28" s="431"/>
      <c r="I28" s="32" t="s">
        <v>39</v>
      </c>
      <c r="J28" s="33" t="s">
        <v>40</v>
      </c>
      <c r="K28" s="435"/>
      <c r="L28" s="437"/>
    </row>
    <row r="29" spans="1:17" ht="11.25" customHeight="1">
      <c r="A29" s="441" t="s">
        <v>41</v>
      </c>
      <c r="B29" s="442"/>
      <c r="C29" s="442"/>
      <c r="D29" s="442"/>
      <c r="E29" s="442"/>
      <c r="F29" s="443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23340</v>
      </c>
      <c r="J30" s="44">
        <f>SUM(J31+J42+J61+J82+J89+J109+J131+J150+J160)</f>
        <v>23340</v>
      </c>
      <c r="K30" s="45">
        <f>SUM(K31+K42+K61+K82+K89+K109+K131+K150+K160)</f>
        <v>23333.4</v>
      </c>
      <c r="L30" s="44">
        <f>SUM(L31+L42+L61+L82+L89+L109+L131+L150+L160)</f>
        <v>23333.4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16830</v>
      </c>
      <c r="J31" s="44">
        <f>SUM(J32+J38)</f>
        <v>16830</v>
      </c>
      <c r="K31" s="52">
        <f>SUM(K32+K38)</f>
        <v>16830</v>
      </c>
      <c r="L31" s="53">
        <f>SUM(L32+L38)</f>
        <v>16830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16730</v>
      </c>
      <c r="J32" s="44">
        <f>SUM(J33)</f>
        <v>16730</v>
      </c>
      <c r="K32" s="45">
        <f>SUM(K33)</f>
        <v>16730</v>
      </c>
      <c r="L32" s="44">
        <f>SUM(L33)</f>
        <v>16730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16730</v>
      </c>
      <c r="J33" s="44">
        <f t="shared" ref="J33:L34" si="0">SUM(J34)</f>
        <v>16730</v>
      </c>
      <c r="K33" s="44">
        <f t="shared" si="0"/>
        <v>16730</v>
      </c>
      <c r="L33" s="44">
        <f t="shared" si="0"/>
        <v>16730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16730</v>
      </c>
      <c r="J34" s="45">
        <f t="shared" si="0"/>
        <v>16730</v>
      </c>
      <c r="K34" s="45">
        <f t="shared" si="0"/>
        <v>16730</v>
      </c>
      <c r="L34" s="45">
        <f t="shared" si="0"/>
        <v>16730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16730</v>
      </c>
      <c r="J35" s="60">
        <v>16730</v>
      </c>
      <c r="K35" s="60">
        <v>16730</v>
      </c>
      <c r="L35" s="60">
        <v>16730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100</v>
      </c>
      <c r="L38" s="44">
        <f t="shared" si="1"/>
        <v>100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100</v>
      </c>
      <c r="L39" s="44">
        <f t="shared" si="1"/>
        <v>100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100</v>
      </c>
      <c r="L40" s="44">
        <f t="shared" si="1"/>
        <v>100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100</v>
      </c>
      <c r="J41" s="60">
        <v>100</v>
      </c>
      <c r="K41" s="60">
        <v>100</v>
      </c>
      <c r="L41" s="60">
        <v>100</v>
      </c>
      <c r="Q41" s="138"/>
      <c r="R41" s="138"/>
    </row>
    <row r="42" spans="1:19" ht="12.7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6510</v>
      </c>
      <c r="J42" s="65">
        <f t="shared" si="2"/>
        <v>6510</v>
      </c>
      <c r="K42" s="64">
        <f t="shared" si="2"/>
        <v>6503.4000000000005</v>
      </c>
      <c r="L42" s="64">
        <f t="shared" si="2"/>
        <v>6503.4000000000005</v>
      </c>
    </row>
    <row r="43" spans="1:19" ht="12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6510</v>
      </c>
      <c r="J43" s="45">
        <f t="shared" si="2"/>
        <v>6510</v>
      </c>
      <c r="K43" s="44">
        <f t="shared" si="2"/>
        <v>6503.4000000000005</v>
      </c>
      <c r="L43" s="45">
        <f t="shared" si="2"/>
        <v>6503.4000000000005</v>
      </c>
      <c r="Q43" s="138"/>
      <c r="S43" s="138"/>
    </row>
    <row r="44" spans="1:19" ht="12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6510</v>
      </c>
      <c r="J44" s="45">
        <f t="shared" si="2"/>
        <v>6510</v>
      </c>
      <c r="K44" s="53">
        <f t="shared" si="2"/>
        <v>6503.4000000000005</v>
      </c>
      <c r="L44" s="53">
        <f t="shared" si="2"/>
        <v>6503.4000000000005</v>
      </c>
      <c r="Q44" s="138"/>
      <c r="R44" s="138"/>
    </row>
    <row r="45" spans="1:19" ht="12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6510</v>
      </c>
      <c r="J45" s="71">
        <f>SUM(J46:J60)</f>
        <v>6510</v>
      </c>
      <c r="K45" s="72">
        <f>SUM(K46:K60)</f>
        <v>6503.4000000000005</v>
      </c>
      <c r="L45" s="72">
        <f>SUM(L46:L60)</f>
        <v>6503.4000000000005</v>
      </c>
      <c r="Q45" s="138"/>
      <c r="R45" s="138"/>
    </row>
    <row r="46" spans="1:19" ht="12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12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12.7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100</v>
      </c>
      <c r="J48" s="60">
        <v>100</v>
      </c>
      <c r="K48" s="60">
        <v>100</v>
      </c>
      <c r="L48" s="60">
        <v>100</v>
      </c>
      <c r="Q48" s="138"/>
      <c r="R48" s="138"/>
    </row>
    <row r="49" spans="1:19" ht="12.75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1382</v>
      </c>
      <c r="J49" s="60">
        <v>1382</v>
      </c>
      <c r="K49" s="60">
        <v>1376.58</v>
      </c>
      <c r="L49" s="60">
        <v>1376.58</v>
      </c>
      <c r="Q49" s="138"/>
      <c r="R49" s="138"/>
    </row>
    <row r="50" spans="1:19" ht="12.7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100</v>
      </c>
      <c r="J50" s="60">
        <v>100</v>
      </c>
      <c r="K50" s="60">
        <v>100</v>
      </c>
      <c r="L50" s="60">
        <v>100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hidden="1" customHeight="1" collapsed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hidden="1" customHeight="1" collapsed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53</v>
      </c>
      <c r="J59" s="60">
        <v>53</v>
      </c>
      <c r="K59" s="60">
        <v>52.64</v>
      </c>
      <c r="L59" s="60">
        <v>52.64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4875</v>
      </c>
      <c r="J60" s="60">
        <v>4875</v>
      </c>
      <c r="K60" s="60">
        <v>4874.18</v>
      </c>
      <c r="L60" s="60">
        <v>4874.18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hidden="1" customHeight="1" collapsed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0</v>
      </c>
      <c r="J131" s="84">
        <f>SUM(J132+J137+J145)</f>
        <v>0</v>
      </c>
      <c r="K131" s="45">
        <f>SUM(K132+K137+K145)</f>
        <v>0</v>
      </c>
      <c r="L131" s="44">
        <f>SUM(L132+L137+L145)</f>
        <v>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hidden="1" collapsed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14.25" customHeight="1">
      <c r="A176" s="39">
        <v>3</v>
      </c>
      <c r="B176" s="41"/>
      <c r="C176" s="39"/>
      <c r="D176" s="40"/>
      <c r="E176" s="40"/>
      <c r="F176" s="42"/>
      <c r="G176" s="41" t="s">
        <v>138</v>
      </c>
      <c r="H176" s="43">
        <v>147</v>
      </c>
      <c r="I176" s="44">
        <f>SUM(I177+I229+I294)</f>
        <v>78560</v>
      </c>
      <c r="J176" s="84">
        <f>SUM(J177+J229+J294)</f>
        <v>78560</v>
      </c>
      <c r="K176" s="45">
        <f>SUM(K177+K229+K294)</f>
        <v>78557.89</v>
      </c>
      <c r="L176" s="44">
        <f>SUM(L177+L229+L294)</f>
        <v>78557.89</v>
      </c>
    </row>
    <row r="177" spans="1:12" ht="13.5" customHeight="1">
      <c r="A177" s="87">
        <v>3</v>
      </c>
      <c r="B177" s="39">
        <v>1</v>
      </c>
      <c r="C177" s="63"/>
      <c r="D177" s="46"/>
      <c r="E177" s="46"/>
      <c r="F177" s="100"/>
      <c r="G177" s="51" t="s">
        <v>139</v>
      </c>
      <c r="H177" s="43">
        <v>148</v>
      </c>
      <c r="I177" s="44">
        <f>SUM(I178+I200+I207+I219+I223)</f>
        <v>78560</v>
      </c>
      <c r="J177" s="64">
        <f>SUM(J178+J200+J207+J219+J223)</f>
        <v>78560</v>
      </c>
      <c r="K177" s="64">
        <f>SUM(K178+K200+K207+K219+K223)</f>
        <v>78557.89</v>
      </c>
      <c r="L177" s="64">
        <f>SUM(L178+L200+L207+L219+L223)</f>
        <v>78557.89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78560</v>
      </c>
      <c r="J178" s="84">
        <f>SUM(J179+J182+J187+J192+J197)</f>
        <v>78560</v>
      </c>
      <c r="K178" s="45">
        <f>SUM(K179+K182+K187+K192+K197)</f>
        <v>78557.89</v>
      </c>
      <c r="L178" s="44">
        <f>SUM(L179+L182+L187+L192+L197)</f>
        <v>78557.89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32000</v>
      </c>
      <c r="J182" s="85">
        <f>J183</f>
        <v>32000</v>
      </c>
      <c r="K182" s="65">
        <f>K183</f>
        <v>32000</v>
      </c>
      <c r="L182" s="64">
        <f>L183</f>
        <v>32000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32000</v>
      </c>
      <c r="J183" s="84">
        <f>SUM(J184:J186)</f>
        <v>32000</v>
      </c>
      <c r="K183" s="45">
        <f>SUM(K184:K186)</f>
        <v>32000</v>
      </c>
      <c r="L183" s="44">
        <f>SUM(L184:L186)</f>
        <v>32000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customHeight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32000</v>
      </c>
      <c r="J185" s="61">
        <v>32000</v>
      </c>
      <c r="K185" s="61">
        <v>32000</v>
      </c>
      <c r="L185" s="61">
        <v>32000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46560</v>
      </c>
      <c r="J187" s="84">
        <f>J188</f>
        <v>46560</v>
      </c>
      <c r="K187" s="45">
        <f>K188</f>
        <v>46557.89</v>
      </c>
      <c r="L187" s="44">
        <f>L188</f>
        <v>46557.89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46560</v>
      </c>
      <c r="J188" s="44">
        <f>SUM(J189:J191)</f>
        <v>46560</v>
      </c>
      <c r="K188" s="44">
        <f>SUM(K189:K191)</f>
        <v>46557.89</v>
      </c>
      <c r="L188" s="44">
        <f>SUM(L189:L191)</f>
        <v>46557.89</v>
      </c>
    </row>
    <row r="189" spans="1:12" ht="13.5" customHeight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44960</v>
      </c>
      <c r="J189" s="61">
        <v>44960</v>
      </c>
      <c r="K189" s="61">
        <v>44957.89</v>
      </c>
      <c r="L189" s="104">
        <v>44957.89</v>
      </c>
    </row>
    <row r="190" spans="1:12" ht="15.75" customHeight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1600</v>
      </c>
      <c r="J190" s="61">
        <v>1600</v>
      </c>
      <c r="K190" s="61">
        <v>1600</v>
      </c>
      <c r="L190" s="61">
        <v>1600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101900</v>
      </c>
      <c r="J359" s="93">
        <f>SUM(J30+J176)</f>
        <v>101900</v>
      </c>
      <c r="K359" s="93">
        <f>SUM(K30+K176)</f>
        <v>101891.29000000001</v>
      </c>
      <c r="L359" s="93">
        <f>SUM(L30+L176)</f>
        <v>101891.29000000001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/>
      <c r="F362"/>
      <c r="G362" s="142"/>
      <c r="H362" s="142"/>
      <c r="I362" s="130" t="s">
        <v>236</v>
      </c>
      <c r="K362" s="423" t="s">
        <v>237</v>
      </c>
      <c r="L362" s="423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21" t="s">
        <v>240</v>
      </c>
      <c r="E365" s="422"/>
      <c r="F365" s="422"/>
      <c r="G365" s="422"/>
      <c r="H365" s="128"/>
      <c r="I365" s="129" t="s">
        <v>236</v>
      </c>
      <c r="K365" s="423" t="s">
        <v>237</v>
      </c>
      <c r="L365" s="423"/>
    </row>
  </sheetData>
  <sheetProtection formatCells="0" formatColumns="0" formatRows="0" insertColumns="0" insertRows="0" insertHyperlinks="0" deleteColumns="0" deleteRows="0" sort="0" autoFilter="0" pivotTables="0"/>
  <mergeCells count="22">
    <mergeCell ref="A18:L18"/>
    <mergeCell ref="C22:I22"/>
    <mergeCell ref="A29:F29"/>
    <mergeCell ref="K362:L362"/>
    <mergeCell ref="G25:H25"/>
    <mergeCell ref="D365:G365"/>
    <mergeCell ref="K365:L365"/>
    <mergeCell ref="A27:F28"/>
    <mergeCell ref="G27:G28"/>
    <mergeCell ref="H27:H28"/>
    <mergeCell ref="I27:J27"/>
    <mergeCell ref="K27:K28"/>
    <mergeCell ref="L27:L28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65"/>
  <sheetViews>
    <sheetView showRuler="0" topLeftCell="A10" zoomScaleNormal="100" workbookViewId="0">
      <selection activeCell="R367" sqref="R367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16" t="s">
        <v>7</v>
      </c>
      <c r="B7" s="417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18" t="s">
        <v>8</v>
      </c>
      <c r="H8" s="418"/>
      <c r="I8" s="418"/>
      <c r="J8" s="418"/>
      <c r="K8" s="418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19" t="s">
        <v>9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13" t="s">
        <v>10</v>
      </c>
      <c r="H10" s="413"/>
      <c r="I10" s="413"/>
      <c r="J10" s="413"/>
      <c r="K10" s="413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20" t="s">
        <v>11</v>
      </c>
      <c r="H11" s="420"/>
      <c r="I11" s="420"/>
      <c r="J11" s="420"/>
      <c r="K11" s="420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19" t="s">
        <v>12</v>
      </c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13" t="s">
        <v>241</v>
      </c>
      <c r="H15" s="413"/>
      <c r="I15" s="413"/>
      <c r="J15" s="413"/>
      <c r="K15" s="413"/>
    </row>
    <row r="16" spans="1:36" ht="11.25" customHeight="1">
      <c r="G16" s="414" t="s">
        <v>13</v>
      </c>
      <c r="H16" s="414"/>
      <c r="I16" s="414"/>
      <c r="J16" s="414"/>
      <c r="K16" s="414"/>
    </row>
    <row r="17" spans="1:17" ht="15" customHeight="1">
      <c r="B17"/>
      <c r="C17"/>
      <c r="D17"/>
      <c r="E17" s="415" t="s">
        <v>14</v>
      </c>
      <c r="F17" s="415"/>
      <c r="G17" s="415"/>
      <c r="H17" s="415"/>
      <c r="I17" s="415"/>
      <c r="J17" s="415"/>
      <c r="K17" s="415"/>
      <c r="L17"/>
    </row>
    <row r="18" spans="1:17" ht="12" customHeight="1">
      <c r="A18" s="438" t="s">
        <v>15</v>
      </c>
      <c r="B18" s="438"/>
      <c r="C18" s="438"/>
      <c r="D18" s="438"/>
      <c r="E18" s="438"/>
      <c r="F18" s="438"/>
      <c r="G18" s="438"/>
      <c r="H18" s="438"/>
      <c r="I18" s="438"/>
      <c r="J18" s="438"/>
      <c r="K18" s="438"/>
      <c r="L18" s="438"/>
      <c r="M18" s="136"/>
    </row>
    <row r="19" spans="1:17" ht="12" customHeight="1">
      <c r="F19" s="1"/>
      <c r="J19" s="12"/>
      <c r="K19" s="13"/>
      <c r="L19" s="14" t="s">
        <v>16</v>
      </c>
      <c r="M19" s="136"/>
    </row>
    <row r="20" spans="1:17" ht="11.25" customHeight="1">
      <c r="F20" s="1"/>
      <c r="J20" s="15" t="s">
        <v>17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18</v>
      </c>
      <c r="L21" s="16"/>
      <c r="M21" s="136"/>
    </row>
    <row r="22" spans="1:17" ht="12.75" customHeight="1">
      <c r="C22" s="439" t="s">
        <v>19</v>
      </c>
      <c r="D22" s="440"/>
      <c r="E22" s="440"/>
      <c r="F22" s="440"/>
      <c r="G22" s="440"/>
      <c r="H22" s="440"/>
      <c r="I22" s="440"/>
      <c r="K22" s="19" t="s">
        <v>20</v>
      </c>
      <c r="L22" s="20" t="s">
        <v>21</v>
      </c>
      <c r="M22" s="136"/>
    </row>
    <row r="23" spans="1:17" ht="12" customHeight="1">
      <c r="F23" s="1"/>
      <c r="G23" s="17" t="s">
        <v>22</v>
      </c>
      <c r="H23" s="21"/>
      <c r="J23" s="131" t="s">
        <v>23</v>
      </c>
      <c r="K23" s="22" t="s">
        <v>24</v>
      </c>
      <c r="L23" s="16"/>
      <c r="M23" s="136"/>
    </row>
    <row r="24" spans="1:17" ht="12.75" customHeight="1">
      <c r="F24" s="1"/>
      <c r="G24" s="23" t="s">
        <v>25</v>
      </c>
      <c r="H24" s="24" t="s">
        <v>247</v>
      </c>
      <c r="I24" s="25"/>
      <c r="J24" s="26"/>
      <c r="K24" s="16"/>
      <c r="L24" s="16"/>
      <c r="M24" s="136"/>
    </row>
    <row r="25" spans="1:17" ht="13.5" customHeight="1">
      <c r="F25" s="1"/>
      <c r="G25" s="444" t="s">
        <v>27</v>
      </c>
      <c r="H25" s="444"/>
      <c r="I25" s="144" t="s">
        <v>28</v>
      </c>
      <c r="J25" s="145" t="s">
        <v>29</v>
      </c>
      <c r="K25" s="146" t="s">
        <v>30</v>
      </c>
      <c r="L25" s="146" t="s">
        <v>30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246</v>
      </c>
      <c r="I26" s="29"/>
      <c r="J26" s="29"/>
      <c r="K26" s="30"/>
      <c r="L26" s="31" t="s">
        <v>32</v>
      </c>
      <c r="M26" s="137"/>
    </row>
    <row r="27" spans="1:17" ht="24" customHeight="1">
      <c r="A27" s="424" t="s">
        <v>33</v>
      </c>
      <c r="B27" s="425"/>
      <c r="C27" s="425"/>
      <c r="D27" s="425"/>
      <c r="E27" s="425"/>
      <c r="F27" s="425"/>
      <c r="G27" s="428" t="s">
        <v>34</v>
      </c>
      <c r="H27" s="430" t="s">
        <v>35</v>
      </c>
      <c r="I27" s="432" t="s">
        <v>36</v>
      </c>
      <c r="J27" s="433"/>
      <c r="K27" s="434" t="s">
        <v>37</v>
      </c>
      <c r="L27" s="436" t="s">
        <v>38</v>
      </c>
      <c r="M27" s="137"/>
    </row>
    <row r="28" spans="1:17" ht="46.5" customHeight="1">
      <c r="A28" s="426"/>
      <c r="B28" s="427"/>
      <c r="C28" s="427"/>
      <c r="D28" s="427"/>
      <c r="E28" s="427"/>
      <c r="F28" s="427"/>
      <c r="G28" s="429"/>
      <c r="H28" s="431"/>
      <c r="I28" s="32" t="s">
        <v>39</v>
      </c>
      <c r="J28" s="33" t="s">
        <v>40</v>
      </c>
      <c r="K28" s="435"/>
      <c r="L28" s="437"/>
    </row>
    <row r="29" spans="1:17" ht="11.25" customHeight="1">
      <c r="A29" s="441" t="s">
        <v>41</v>
      </c>
      <c r="B29" s="442"/>
      <c r="C29" s="442"/>
      <c r="D29" s="442"/>
      <c r="E29" s="442"/>
      <c r="F29" s="443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200</v>
      </c>
      <c r="J30" s="44">
        <f>SUM(J31+J42+J61+J82+J89+J109+J131+J150+J160)</f>
        <v>200</v>
      </c>
      <c r="K30" s="45">
        <f>SUM(K31+K42+K61+K82+K89+K109+K131+K150+K160)</f>
        <v>148.28</v>
      </c>
      <c r="L30" s="44">
        <f>SUM(L31+L42+L61+L82+L89+L109+L131+L150+L160)</f>
        <v>148.28</v>
      </c>
    </row>
    <row r="31" spans="1:17" ht="16.5" hidden="1" customHeight="1" collapsed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0</v>
      </c>
      <c r="J33" s="44">
        <f t="shared" ref="J33:L34" si="0">SUM(J34)</f>
        <v>0</v>
      </c>
      <c r="K33" s="44">
        <f t="shared" si="0"/>
        <v>0</v>
      </c>
      <c r="L33" s="44">
        <f t="shared" si="0"/>
        <v>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0</v>
      </c>
      <c r="J34" s="45">
        <f t="shared" si="0"/>
        <v>0</v>
      </c>
      <c r="K34" s="45">
        <f t="shared" si="0"/>
        <v>0</v>
      </c>
      <c r="L34" s="45">
        <f t="shared" si="0"/>
        <v>0</v>
      </c>
      <c r="Q34" s="138"/>
      <c r="R34" s="138"/>
    </row>
    <row r="35" spans="1:19" ht="14.25" hidden="1" customHeight="1" collapsed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0</v>
      </c>
      <c r="J35" s="60">
        <v>0</v>
      </c>
      <c r="K35" s="60">
        <v>0</v>
      </c>
      <c r="L35" s="60">
        <v>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0</v>
      </c>
      <c r="J38" s="44">
        <f t="shared" si="1"/>
        <v>0</v>
      </c>
      <c r="K38" s="45">
        <f t="shared" si="1"/>
        <v>0</v>
      </c>
      <c r="L38" s="44">
        <f t="shared" si="1"/>
        <v>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0</v>
      </c>
      <c r="J39" s="44">
        <f t="shared" si="1"/>
        <v>0</v>
      </c>
      <c r="K39" s="44">
        <f t="shared" si="1"/>
        <v>0</v>
      </c>
      <c r="L39" s="44">
        <f t="shared" si="1"/>
        <v>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0</v>
      </c>
      <c r="J40" s="44">
        <f t="shared" si="1"/>
        <v>0</v>
      </c>
      <c r="K40" s="44">
        <f t="shared" si="1"/>
        <v>0</v>
      </c>
      <c r="L40" s="44">
        <f t="shared" si="1"/>
        <v>0</v>
      </c>
      <c r="Q40" s="138"/>
      <c r="R40" s="138"/>
    </row>
    <row r="41" spans="1:19" ht="14.25" hidden="1" customHeight="1" collapsed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0</v>
      </c>
      <c r="J41" s="60">
        <v>0</v>
      </c>
      <c r="K41" s="60">
        <v>0</v>
      </c>
      <c r="L41" s="60">
        <v>0</v>
      </c>
      <c r="Q41" s="138"/>
      <c r="R41" s="138"/>
    </row>
    <row r="42" spans="1:19" ht="12.7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200</v>
      </c>
      <c r="J42" s="65">
        <f t="shared" si="2"/>
        <v>200</v>
      </c>
      <c r="K42" s="64">
        <f t="shared" si="2"/>
        <v>148.28</v>
      </c>
      <c r="L42" s="64">
        <f t="shared" si="2"/>
        <v>148.28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200</v>
      </c>
      <c r="J43" s="45">
        <f t="shared" si="2"/>
        <v>200</v>
      </c>
      <c r="K43" s="44">
        <f t="shared" si="2"/>
        <v>148.28</v>
      </c>
      <c r="L43" s="45">
        <f t="shared" si="2"/>
        <v>148.28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200</v>
      </c>
      <c r="J44" s="45">
        <f t="shared" si="2"/>
        <v>200</v>
      </c>
      <c r="K44" s="53">
        <f t="shared" si="2"/>
        <v>148.28</v>
      </c>
      <c r="L44" s="53">
        <f t="shared" si="2"/>
        <v>148.28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200</v>
      </c>
      <c r="J45" s="71">
        <f>SUM(J46:J60)</f>
        <v>200</v>
      </c>
      <c r="K45" s="72">
        <f>SUM(K46:K60)</f>
        <v>148.28</v>
      </c>
      <c r="L45" s="72">
        <f>SUM(L46:L60)</f>
        <v>148.28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hidden="1" customHeight="1" collapsed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hidden="1" customHeight="1" collapsed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200</v>
      </c>
      <c r="J60" s="60">
        <v>200</v>
      </c>
      <c r="K60" s="60">
        <v>148.28</v>
      </c>
      <c r="L60" s="60">
        <v>148.28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hidden="1" customHeight="1" collapsed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0</v>
      </c>
      <c r="J131" s="84">
        <f>SUM(J132+J137+J145)</f>
        <v>0</v>
      </c>
      <c r="K131" s="45">
        <f>SUM(K132+K137+K145)</f>
        <v>0</v>
      </c>
      <c r="L131" s="44">
        <f>SUM(L132+L137+L145)</f>
        <v>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hidden="1" collapsed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200</v>
      </c>
      <c r="J359" s="93">
        <f>SUM(J30+J176)</f>
        <v>200</v>
      </c>
      <c r="K359" s="93">
        <f>SUM(K30+K176)</f>
        <v>148.28</v>
      </c>
      <c r="L359" s="93">
        <f>SUM(L30+L176)</f>
        <v>148.28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/>
      <c r="F362"/>
      <c r="G362" s="142"/>
      <c r="H362" s="142"/>
      <c r="I362" s="130" t="s">
        <v>236</v>
      </c>
      <c r="K362" s="423" t="s">
        <v>237</v>
      </c>
      <c r="L362" s="423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21" t="s">
        <v>240</v>
      </c>
      <c r="E365" s="422"/>
      <c r="F365" s="422"/>
      <c r="G365" s="422"/>
      <c r="H365" s="128"/>
      <c r="I365" s="129" t="s">
        <v>236</v>
      </c>
      <c r="K365" s="423" t="s">
        <v>237</v>
      </c>
      <c r="L365" s="423"/>
    </row>
  </sheetData>
  <sheetProtection formatCells="0" formatColumns="0" formatRows="0" insertColumns="0" insertRows="0" insertHyperlinks="0" deleteColumns="0" deleteRows="0" sort="0" autoFilter="0" pivotTables="0"/>
  <mergeCells count="22">
    <mergeCell ref="A18:L18"/>
    <mergeCell ref="C22:I22"/>
    <mergeCell ref="A29:F29"/>
    <mergeCell ref="K362:L362"/>
    <mergeCell ref="G25:H25"/>
    <mergeCell ref="D365:G365"/>
    <mergeCell ref="K365:L365"/>
    <mergeCell ref="A27:F28"/>
    <mergeCell ref="G27:G28"/>
    <mergeCell ref="H27:H28"/>
    <mergeCell ref="I27:J27"/>
    <mergeCell ref="K27:K28"/>
    <mergeCell ref="L27:L28"/>
    <mergeCell ref="G15:K15"/>
    <mergeCell ref="G16:K16"/>
    <mergeCell ref="E17:K17"/>
    <mergeCell ref="A7:L7"/>
    <mergeCell ref="G8:K8"/>
    <mergeCell ref="A9:L9"/>
    <mergeCell ref="G10:K10"/>
    <mergeCell ref="G11:K11"/>
    <mergeCell ref="B13:L13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5515E-FD4F-44D0-88A6-0C7344EF0B0D}">
  <dimension ref="A2:I34"/>
  <sheetViews>
    <sheetView workbookViewId="0">
      <selection activeCell="B12" sqref="B12:G12"/>
    </sheetView>
  </sheetViews>
  <sheetFormatPr defaultRowHeight="15"/>
  <cols>
    <col min="1" max="1" width="6.42578125" style="169" customWidth="1"/>
    <col min="2" max="2" width="13.7109375" style="169" customWidth="1"/>
    <col min="3" max="3" width="11.5703125" style="169" customWidth="1"/>
    <col min="4" max="4" width="9.140625" style="169" customWidth="1"/>
    <col min="5" max="5" width="7.140625" style="169" customWidth="1"/>
    <col min="6" max="6" width="13.7109375" style="169" customWidth="1"/>
    <col min="7" max="7" width="10" style="169" customWidth="1"/>
    <col min="8" max="8" width="13.5703125" style="169" customWidth="1"/>
    <col min="9" max="9" width="9.140625" style="169" customWidth="1"/>
    <col min="10" max="16384" width="9.140625" style="168"/>
  </cols>
  <sheetData>
    <row r="2" spans="1:8">
      <c r="A2" s="450" t="s">
        <v>334</v>
      </c>
      <c r="B2" s="450"/>
      <c r="C2" s="450"/>
      <c r="D2" s="450"/>
      <c r="E2" s="450"/>
      <c r="F2" s="450"/>
      <c r="G2" s="450"/>
      <c r="H2" s="450"/>
    </row>
    <row r="3" spans="1:8">
      <c r="A3" s="458" t="s">
        <v>304</v>
      </c>
      <c r="B3" s="458"/>
      <c r="C3" s="458"/>
      <c r="D3" s="458"/>
      <c r="E3" s="458"/>
      <c r="F3" s="458"/>
      <c r="G3" s="458"/>
      <c r="H3" s="458"/>
    </row>
    <row r="6" spans="1:8">
      <c r="A6" s="452" t="s">
        <v>333</v>
      </c>
      <c r="B6" s="452"/>
      <c r="C6" s="452"/>
      <c r="D6" s="452"/>
      <c r="E6" s="452"/>
      <c r="F6" s="452"/>
      <c r="G6" s="452"/>
      <c r="H6" s="452"/>
    </row>
    <row r="9" spans="1:8" ht="15" customHeight="1">
      <c r="A9" s="451" t="s">
        <v>444</v>
      </c>
      <c r="B9" s="451"/>
      <c r="C9" s="451"/>
      <c r="D9" s="451"/>
      <c r="E9" s="451"/>
      <c r="F9" s="451"/>
      <c r="G9" s="451"/>
      <c r="H9" s="451"/>
    </row>
    <row r="10" spans="1:8">
      <c r="D10" s="174"/>
    </row>
    <row r="11" spans="1:8">
      <c r="C11" s="452" t="s">
        <v>439</v>
      </c>
      <c r="D11" s="452"/>
      <c r="E11" s="452"/>
      <c r="F11" s="452"/>
    </row>
    <row r="12" spans="1:8">
      <c r="B12" s="454" t="s">
        <v>330</v>
      </c>
      <c r="C12" s="454"/>
      <c r="D12" s="454"/>
      <c r="E12" s="454"/>
      <c r="F12" s="454"/>
      <c r="G12" s="454"/>
    </row>
    <row r="14" spans="1:8" ht="15" customHeight="1">
      <c r="A14" s="446" t="s">
        <v>329</v>
      </c>
      <c r="B14" s="446"/>
      <c r="C14" s="187" t="s">
        <v>328</v>
      </c>
      <c r="D14" s="186"/>
      <c r="E14" s="186"/>
      <c r="F14" s="186"/>
      <c r="G14" s="186"/>
      <c r="H14" s="186"/>
    </row>
    <row r="15" spans="1:8">
      <c r="A15" s="453" t="s">
        <v>443</v>
      </c>
      <c r="B15" s="453"/>
      <c r="C15" s="453"/>
      <c r="D15" s="453"/>
      <c r="E15" s="453"/>
      <c r="F15" s="453"/>
      <c r="G15" s="453"/>
      <c r="H15" s="453"/>
    </row>
    <row r="16" spans="1:8" ht="28.5" customHeight="1">
      <c r="A16" s="185" t="s">
        <v>326</v>
      </c>
      <c r="B16" s="185" t="s">
        <v>325</v>
      </c>
      <c r="C16" s="455" t="s">
        <v>324</v>
      </c>
      <c r="D16" s="456"/>
      <c r="E16" s="457"/>
      <c r="F16" s="185" t="s">
        <v>323</v>
      </c>
      <c r="G16" s="184" t="s">
        <v>322</v>
      </c>
      <c r="H16" s="184" t="s">
        <v>321</v>
      </c>
    </row>
    <row r="17" spans="1:8">
      <c r="A17" s="179">
        <v>1</v>
      </c>
      <c r="B17" s="183" t="s">
        <v>245</v>
      </c>
      <c r="C17" s="445" t="s">
        <v>442</v>
      </c>
      <c r="D17" s="445"/>
      <c r="E17" s="445"/>
      <c r="F17" s="182" t="s">
        <v>316</v>
      </c>
      <c r="G17" s="181">
        <v>9</v>
      </c>
      <c r="H17" s="180">
        <v>78557.89</v>
      </c>
    </row>
    <row r="18" spans="1:8">
      <c r="A18" s="179">
        <v>2</v>
      </c>
      <c r="B18" s="183" t="s">
        <v>245</v>
      </c>
      <c r="C18" s="445" t="s">
        <v>441</v>
      </c>
      <c r="D18" s="445"/>
      <c r="E18" s="445"/>
      <c r="F18" s="182" t="s">
        <v>316</v>
      </c>
      <c r="G18" s="181">
        <v>9</v>
      </c>
      <c r="H18" s="180">
        <v>5191.7299999999996</v>
      </c>
    </row>
    <row r="19" spans="1:8">
      <c r="A19" s="179">
        <v>3</v>
      </c>
      <c r="B19" s="183" t="s">
        <v>245</v>
      </c>
      <c r="C19" s="445" t="s">
        <v>320</v>
      </c>
      <c r="D19" s="445"/>
      <c r="E19" s="445"/>
      <c r="F19" s="182" t="s">
        <v>316</v>
      </c>
      <c r="G19" s="181">
        <v>9</v>
      </c>
      <c r="H19" s="180">
        <v>18141.669999999998</v>
      </c>
    </row>
    <row r="20" spans="1:8">
      <c r="A20" s="179"/>
      <c r="B20" s="183"/>
      <c r="C20" s="449" t="s">
        <v>317</v>
      </c>
      <c r="D20" s="449"/>
      <c r="E20" s="449"/>
      <c r="F20" s="177" t="s">
        <v>316</v>
      </c>
      <c r="G20" s="176">
        <v>9</v>
      </c>
      <c r="H20" s="175">
        <f>0+H17+H18+H19</f>
        <v>101891.29</v>
      </c>
    </row>
    <row r="21" spans="1:8">
      <c r="A21" s="179">
        <v>4</v>
      </c>
      <c r="B21" s="183" t="s">
        <v>243</v>
      </c>
      <c r="C21" s="445" t="s">
        <v>320</v>
      </c>
      <c r="D21" s="445"/>
      <c r="E21" s="445"/>
      <c r="F21" s="182" t="s">
        <v>316</v>
      </c>
      <c r="G21" s="181">
        <v>9</v>
      </c>
      <c r="H21" s="180">
        <v>529700</v>
      </c>
    </row>
    <row r="22" spans="1:8">
      <c r="A22" s="179"/>
      <c r="B22" s="183"/>
      <c r="C22" s="449" t="s">
        <v>317</v>
      </c>
      <c r="D22" s="449"/>
      <c r="E22" s="449"/>
      <c r="F22" s="177" t="s">
        <v>316</v>
      </c>
      <c r="G22" s="176">
        <v>9</v>
      </c>
      <c r="H22" s="175">
        <f>0+H21</f>
        <v>529700</v>
      </c>
    </row>
    <row r="23" spans="1:8">
      <c r="A23" s="179">
        <v>5</v>
      </c>
      <c r="B23" s="183" t="s">
        <v>26</v>
      </c>
      <c r="C23" s="445" t="s">
        <v>320</v>
      </c>
      <c r="D23" s="445"/>
      <c r="E23" s="445"/>
      <c r="F23" s="182" t="s">
        <v>316</v>
      </c>
      <c r="G23" s="181">
        <v>9</v>
      </c>
      <c r="H23" s="180">
        <v>15000</v>
      </c>
    </row>
    <row r="24" spans="1:8">
      <c r="A24" s="179"/>
      <c r="B24" s="183"/>
      <c r="C24" s="449" t="s">
        <v>317</v>
      </c>
      <c r="D24" s="449"/>
      <c r="E24" s="449"/>
      <c r="F24" s="177" t="s">
        <v>316</v>
      </c>
      <c r="G24" s="176">
        <v>9</v>
      </c>
      <c r="H24" s="175">
        <f>0+H23</f>
        <v>15000</v>
      </c>
    </row>
    <row r="25" spans="1:8">
      <c r="A25" s="174"/>
      <c r="B25" s="173"/>
      <c r="C25" s="446"/>
      <c r="D25" s="446"/>
      <c r="E25" s="446"/>
      <c r="F25" s="172"/>
      <c r="G25" s="171"/>
      <c r="H25" s="170"/>
    </row>
    <row r="26" spans="1:8">
      <c r="A26" s="174"/>
      <c r="B26" s="173"/>
      <c r="C26" s="173"/>
      <c r="D26" s="173"/>
      <c r="E26" s="173"/>
      <c r="F26" s="172"/>
      <c r="G26" s="171"/>
      <c r="H26" s="170"/>
    </row>
    <row r="29" spans="1:8">
      <c r="A29" s="446" t="s">
        <v>233</v>
      </c>
      <c r="B29" s="446"/>
      <c r="C29" s="446"/>
      <c r="D29" s="446"/>
      <c r="E29" s="447" t="s">
        <v>234</v>
      </c>
      <c r="F29" s="447"/>
      <c r="G29" s="447"/>
      <c r="H29" s="447"/>
    </row>
    <row r="30" spans="1:8">
      <c r="E30" s="448" t="s">
        <v>315</v>
      </c>
      <c r="F30" s="448"/>
      <c r="G30" s="448"/>
      <c r="H30" s="448"/>
    </row>
    <row r="33" spans="1:8">
      <c r="A33" s="446" t="s">
        <v>238</v>
      </c>
      <c r="B33" s="446"/>
      <c r="C33" s="446"/>
      <c r="D33" s="446"/>
      <c r="E33" s="447" t="s">
        <v>239</v>
      </c>
      <c r="F33" s="447"/>
      <c r="G33" s="447"/>
      <c r="H33" s="447"/>
    </row>
    <row r="34" spans="1:8">
      <c r="E34" s="448" t="s">
        <v>315</v>
      </c>
      <c r="F34" s="448"/>
      <c r="G34" s="448"/>
      <c r="H34" s="448"/>
    </row>
  </sheetData>
  <sheetProtection formatCells="0" formatColumns="0" formatRows="0" insertColumns="0" insertRows="0" insertHyperlinks="0" deleteColumns="0" deleteRows="0" sort="0" autoFilter="0" pivotTables="0"/>
  <mergeCells count="24">
    <mergeCell ref="E34:H34"/>
    <mergeCell ref="C24:E24"/>
    <mergeCell ref="A2:H2"/>
    <mergeCell ref="A9:H9"/>
    <mergeCell ref="C11:F11"/>
    <mergeCell ref="A15:H15"/>
    <mergeCell ref="B12:G12"/>
    <mergeCell ref="A14:B14"/>
    <mergeCell ref="A6:H6"/>
    <mergeCell ref="C16:E16"/>
    <mergeCell ref="C19:E19"/>
    <mergeCell ref="C20:E20"/>
    <mergeCell ref="C21:E21"/>
    <mergeCell ref="C22:E22"/>
    <mergeCell ref="C23:E23"/>
    <mergeCell ref="A3:H3"/>
    <mergeCell ref="C17:E17"/>
    <mergeCell ref="C18:E18"/>
    <mergeCell ref="A29:D29"/>
    <mergeCell ref="A33:D33"/>
    <mergeCell ref="C25:E25"/>
    <mergeCell ref="E29:H29"/>
    <mergeCell ref="E30:H30"/>
    <mergeCell ref="E33:H33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7C257-C7DC-48BD-BBE3-08BD3F7B0A74}">
  <dimension ref="A2:I33"/>
  <sheetViews>
    <sheetView workbookViewId="0">
      <selection activeCell="H21" sqref="H21"/>
    </sheetView>
  </sheetViews>
  <sheetFormatPr defaultRowHeight="15"/>
  <cols>
    <col min="1" max="1" width="6.42578125" style="169" customWidth="1"/>
    <col min="2" max="2" width="13.7109375" style="169" customWidth="1"/>
    <col min="3" max="3" width="11.5703125" style="169" customWidth="1"/>
    <col min="4" max="4" width="9.140625" style="169" customWidth="1"/>
    <col min="5" max="5" width="7.140625" style="169" customWidth="1"/>
    <col min="6" max="6" width="13.7109375" style="169" customWidth="1"/>
    <col min="7" max="7" width="10" style="169" customWidth="1"/>
    <col min="8" max="8" width="13.5703125" style="169" customWidth="1"/>
    <col min="9" max="9" width="9.140625" style="169" customWidth="1"/>
    <col min="10" max="16384" width="9.140625" style="168"/>
  </cols>
  <sheetData>
    <row r="2" spans="1:8">
      <c r="A2" s="450" t="s">
        <v>334</v>
      </c>
      <c r="B2" s="450"/>
      <c r="C2" s="450"/>
      <c r="D2" s="450"/>
      <c r="E2" s="450"/>
      <c r="F2" s="450"/>
      <c r="G2" s="450"/>
      <c r="H2" s="450"/>
    </row>
    <row r="3" spans="1:8">
      <c r="A3" s="458" t="s">
        <v>304</v>
      </c>
      <c r="B3" s="458"/>
      <c r="C3" s="458"/>
      <c r="D3" s="458"/>
      <c r="E3" s="458"/>
      <c r="F3" s="458"/>
      <c r="G3" s="458"/>
      <c r="H3" s="458"/>
    </row>
    <row r="6" spans="1:8">
      <c r="A6" s="452" t="s">
        <v>333</v>
      </c>
      <c r="B6" s="452"/>
      <c r="C6" s="452"/>
      <c r="D6" s="452"/>
      <c r="E6" s="452"/>
      <c r="F6" s="452"/>
      <c r="G6" s="452"/>
      <c r="H6" s="452"/>
    </row>
    <row r="9" spans="1:8" ht="15" customHeight="1">
      <c r="A9" s="451" t="s">
        <v>332</v>
      </c>
      <c r="B9" s="451"/>
      <c r="C9" s="451"/>
      <c r="D9" s="451"/>
      <c r="E9" s="451"/>
      <c r="F9" s="451"/>
      <c r="G9" s="451"/>
      <c r="H9" s="451"/>
    </row>
    <row r="10" spans="1:8">
      <c r="D10" s="174"/>
    </row>
    <row r="11" spans="1:8">
      <c r="C11" s="452" t="s">
        <v>331</v>
      </c>
      <c r="D11" s="452"/>
      <c r="E11" s="452"/>
      <c r="F11" s="452"/>
    </row>
    <row r="12" spans="1:8">
      <c r="B12" s="454" t="s">
        <v>330</v>
      </c>
      <c r="C12" s="454"/>
      <c r="D12" s="454"/>
      <c r="E12" s="454"/>
      <c r="F12" s="454"/>
      <c r="G12" s="454"/>
    </row>
    <row r="14" spans="1:8" ht="15" customHeight="1">
      <c r="A14" s="446" t="s">
        <v>329</v>
      </c>
      <c r="B14" s="446"/>
      <c r="C14" s="187" t="s">
        <v>328</v>
      </c>
      <c r="D14" s="186"/>
      <c r="E14" s="186"/>
      <c r="F14" s="186"/>
      <c r="G14" s="186"/>
      <c r="H14" s="186"/>
    </row>
    <row r="15" spans="1:8">
      <c r="A15" s="453" t="s">
        <v>327</v>
      </c>
      <c r="B15" s="453"/>
      <c r="C15" s="453"/>
      <c r="D15" s="453"/>
      <c r="E15" s="453"/>
      <c r="F15" s="453"/>
      <c r="G15" s="453"/>
      <c r="H15" s="453"/>
    </row>
    <row r="16" spans="1:8" ht="28.5" customHeight="1">
      <c r="A16" s="185" t="s">
        <v>326</v>
      </c>
      <c r="B16" s="185" t="s">
        <v>325</v>
      </c>
      <c r="C16" s="455" t="s">
        <v>324</v>
      </c>
      <c r="D16" s="456"/>
      <c r="E16" s="457"/>
      <c r="F16" s="185" t="s">
        <v>323</v>
      </c>
      <c r="G16" s="184" t="s">
        <v>322</v>
      </c>
      <c r="H16" s="184" t="s">
        <v>321</v>
      </c>
    </row>
    <row r="17" spans="1:8">
      <c r="A17" s="179">
        <v>1</v>
      </c>
      <c r="B17" s="178" t="s">
        <v>245</v>
      </c>
      <c r="C17" s="445" t="s">
        <v>319</v>
      </c>
      <c r="D17" s="445"/>
      <c r="E17" s="445"/>
      <c r="F17" s="182" t="s">
        <v>316</v>
      </c>
      <c r="G17" s="181">
        <v>9</v>
      </c>
      <c r="H17" s="180">
        <v>447.01</v>
      </c>
    </row>
    <row r="18" spans="1:8">
      <c r="A18" s="179">
        <v>2</v>
      </c>
      <c r="B18" s="178" t="s">
        <v>245</v>
      </c>
      <c r="C18" s="445" t="s">
        <v>318</v>
      </c>
      <c r="D18" s="445"/>
      <c r="E18" s="445"/>
      <c r="F18" s="182" t="s">
        <v>316</v>
      </c>
      <c r="G18" s="181">
        <v>9</v>
      </c>
      <c r="H18" s="180">
        <v>6.39</v>
      </c>
    </row>
    <row r="19" spans="1:8">
      <c r="A19" s="179"/>
      <c r="B19" s="178"/>
      <c r="C19" s="449" t="s">
        <v>317</v>
      </c>
      <c r="D19" s="449"/>
      <c r="E19" s="449"/>
      <c r="F19" s="177" t="s">
        <v>316</v>
      </c>
      <c r="G19" s="176">
        <v>9</v>
      </c>
      <c r="H19" s="175">
        <f>0+H17</f>
        <v>447.01</v>
      </c>
    </row>
    <row r="20" spans="1:8">
      <c r="A20" s="179">
        <v>3</v>
      </c>
      <c r="B20" s="178" t="s">
        <v>243</v>
      </c>
      <c r="C20" s="445" t="s">
        <v>320</v>
      </c>
      <c r="D20" s="445"/>
      <c r="E20" s="445"/>
      <c r="F20" s="182" t="s">
        <v>316</v>
      </c>
      <c r="G20" s="181">
        <v>9</v>
      </c>
      <c r="H20" s="180">
        <v>6322.53</v>
      </c>
    </row>
    <row r="21" spans="1:8">
      <c r="A21" s="179">
        <v>4</v>
      </c>
      <c r="B21" s="178" t="s">
        <v>243</v>
      </c>
      <c r="C21" s="445" t="s">
        <v>319</v>
      </c>
      <c r="D21" s="445"/>
      <c r="E21" s="445"/>
      <c r="F21" s="182" t="s">
        <v>316</v>
      </c>
      <c r="G21" s="181">
        <v>9</v>
      </c>
      <c r="H21" s="180">
        <v>23074.34</v>
      </c>
    </row>
    <row r="22" spans="1:8">
      <c r="A22" s="179">
        <v>5</v>
      </c>
      <c r="B22" s="178" t="s">
        <v>243</v>
      </c>
      <c r="C22" s="445" t="s">
        <v>318</v>
      </c>
      <c r="D22" s="445"/>
      <c r="E22" s="445"/>
      <c r="F22" s="182" t="s">
        <v>316</v>
      </c>
      <c r="G22" s="181">
        <v>9</v>
      </c>
      <c r="H22" s="180">
        <v>329.8</v>
      </c>
    </row>
    <row r="23" spans="1:8">
      <c r="A23" s="179"/>
      <c r="B23" s="178"/>
      <c r="C23" s="449" t="s">
        <v>317</v>
      </c>
      <c r="D23" s="449"/>
      <c r="E23" s="449"/>
      <c r="F23" s="177" t="s">
        <v>316</v>
      </c>
      <c r="G23" s="176">
        <v>9</v>
      </c>
      <c r="H23" s="175">
        <f>0+H20+H21</f>
        <v>29396.87</v>
      </c>
    </row>
    <row r="24" spans="1:8">
      <c r="A24" s="174"/>
      <c r="B24" s="173"/>
      <c r="C24" s="446"/>
      <c r="D24" s="446"/>
      <c r="E24" s="446"/>
      <c r="F24" s="172"/>
      <c r="G24" s="171"/>
      <c r="H24" s="170"/>
    </row>
    <row r="25" spans="1:8">
      <c r="A25" s="174"/>
      <c r="B25" s="173"/>
      <c r="C25" s="173"/>
      <c r="D25" s="173"/>
      <c r="E25" s="173"/>
      <c r="F25" s="172"/>
      <c r="G25" s="171"/>
      <c r="H25" s="170"/>
    </row>
    <row r="28" spans="1:8">
      <c r="A28" s="446" t="s">
        <v>233</v>
      </c>
      <c r="B28" s="446"/>
      <c r="C28" s="446"/>
      <c r="D28" s="446"/>
      <c r="E28" s="447" t="s">
        <v>234</v>
      </c>
      <c r="F28" s="447"/>
      <c r="G28" s="447"/>
      <c r="H28" s="447"/>
    </row>
    <row r="29" spans="1:8">
      <c r="E29" s="448" t="s">
        <v>315</v>
      </c>
      <c r="F29" s="448"/>
      <c r="G29" s="448"/>
      <c r="H29" s="448"/>
    </row>
    <row r="32" spans="1:8">
      <c r="A32" s="446" t="s">
        <v>238</v>
      </c>
      <c r="B32" s="446"/>
      <c r="C32" s="446"/>
      <c r="D32" s="446"/>
      <c r="E32" s="447" t="s">
        <v>239</v>
      </c>
      <c r="F32" s="447"/>
      <c r="G32" s="447"/>
      <c r="H32" s="447"/>
    </row>
    <row r="33" spans="5:8">
      <c r="E33" s="448" t="s">
        <v>315</v>
      </c>
      <c r="F33" s="448"/>
      <c r="G33" s="448"/>
      <c r="H33" s="448"/>
    </row>
  </sheetData>
  <sheetProtection formatCells="0" formatColumns="0" formatRows="0" insertColumns="0" insertRows="0" insertHyperlinks="0" deleteColumns="0" deleteRows="0" sort="0" autoFilter="0" pivotTables="0"/>
  <mergeCells count="23">
    <mergeCell ref="C17:E17"/>
    <mergeCell ref="C18:E18"/>
    <mergeCell ref="A28:D28"/>
    <mergeCell ref="A32:D32"/>
    <mergeCell ref="C16:E16"/>
    <mergeCell ref="C24:E24"/>
    <mergeCell ref="E28:H28"/>
    <mergeCell ref="E29:H29"/>
    <mergeCell ref="E32:H32"/>
    <mergeCell ref="E33:H33"/>
    <mergeCell ref="C19:E19"/>
    <mergeCell ref="C20:E20"/>
    <mergeCell ref="C21:E21"/>
    <mergeCell ref="C22:E22"/>
    <mergeCell ref="C23:E23"/>
    <mergeCell ref="A2:H2"/>
    <mergeCell ref="A9:H9"/>
    <mergeCell ref="C11:F11"/>
    <mergeCell ref="A15:H15"/>
    <mergeCell ref="B12:G12"/>
    <mergeCell ref="A14:B14"/>
    <mergeCell ref="A6:H6"/>
    <mergeCell ref="A3:H3"/>
  </mergeCells>
  <pageMargins left="0.70866141732282995" right="0.51181102362205" top="0.74803149606299002" bottom="0.74803149606299002" header="0.31496062992126" footer="0.3149606299212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86EB-7B91-44E0-A81D-AFBA0ADE7183}">
  <dimension ref="A1:I70"/>
  <sheetViews>
    <sheetView topLeftCell="A10" workbookViewId="0">
      <selection activeCell="K35" sqref="K35"/>
    </sheetView>
  </sheetViews>
  <sheetFormatPr defaultRowHeight="15"/>
  <cols>
    <col min="1" max="1" width="10.85546875" style="149" customWidth="1"/>
    <col min="2" max="2" width="26.85546875" style="149" customWidth="1"/>
    <col min="3" max="4" width="9.140625" style="149"/>
    <col min="5" max="5" width="10.140625" style="149" customWidth="1"/>
    <col min="6" max="9" width="7.7109375" style="149" customWidth="1"/>
    <col min="10" max="16384" width="9.140625" style="147"/>
  </cols>
  <sheetData>
    <row r="1" spans="1:9">
      <c r="A1" s="150"/>
      <c r="B1" s="150"/>
      <c r="C1" s="150"/>
      <c r="D1" s="150"/>
      <c r="E1" s="150"/>
      <c r="F1" s="150"/>
      <c r="G1" s="150"/>
      <c r="H1" s="150"/>
      <c r="I1" s="150"/>
    </row>
    <row r="2" spans="1:9">
      <c r="A2" s="150"/>
      <c r="B2" s="150"/>
      <c r="C2" s="150"/>
      <c r="D2" s="150"/>
      <c r="E2" s="150"/>
      <c r="F2" s="466" t="s">
        <v>310</v>
      </c>
      <c r="G2" s="466"/>
      <c r="H2" s="466"/>
      <c r="I2" s="466"/>
    </row>
    <row r="3" spans="1:9">
      <c r="A3" s="163"/>
      <c r="B3" s="150"/>
      <c r="C3" s="150"/>
      <c r="D3" s="150"/>
      <c r="E3" s="150"/>
      <c r="F3" s="466" t="s">
        <v>309</v>
      </c>
      <c r="G3" s="466"/>
      <c r="H3" s="466"/>
      <c r="I3" s="466"/>
    </row>
    <row r="4" spans="1:9">
      <c r="A4" s="150"/>
      <c r="B4" s="150"/>
      <c r="C4" s="150"/>
      <c r="D4" s="150"/>
      <c r="E4" s="150"/>
      <c r="F4" s="466" t="s">
        <v>308</v>
      </c>
      <c r="G4" s="466"/>
      <c r="H4" s="466"/>
      <c r="I4" s="466"/>
    </row>
    <row r="5" spans="1:9">
      <c r="A5" s="150"/>
      <c r="B5" s="150"/>
      <c r="C5" s="150"/>
      <c r="D5" s="150"/>
      <c r="E5" s="150"/>
      <c r="F5" s="466" t="s">
        <v>307</v>
      </c>
      <c r="G5" s="466"/>
      <c r="H5" s="466"/>
      <c r="I5" s="466"/>
    </row>
    <row r="6" spans="1:9">
      <c r="A6" s="150"/>
      <c r="B6" s="150"/>
      <c r="C6" s="150"/>
      <c r="D6" s="150"/>
      <c r="E6" s="150"/>
      <c r="F6" s="466" t="s">
        <v>306</v>
      </c>
      <c r="G6" s="466"/>
      <c r="H6" s="466"/>
      <c r="I6" s="466"/>
    </row>
    <row r="7" spans="1:9">
      <c r="A7" s="150"/>
      <c r="B7" s="150"/>
      <c r="C7" s="150"/>
      <c r="D7" s="150"/>
      <c r="E7" s="150"/>
      <c r="F7" s="167"/>
      <c r="G7" s="167"/>
      <c r="H7" s="167"/>
      <c r="I7" s="167"/>
    </row>
    <row r="8" spans="1:9">
      <c r="A8" s="166" t="s">
        <v>305</v>
      </c>
      <c r="B8" s="166"/>
      <c r="C8" s="166"/>
      <c r="D8" s="166"/>
      <c r="E8" s="150"/>
      <c r="F8" s="150"/>
      <c r="G8" s="150"/>
      <c r="H8" s="150"/>
      <c r="I8" s="150"/>
    </row>
    <row r="9" spans="1:9">
      <c r="A9" s="465" t="s">
        <v>304</v>
      </c>
      <c r="B9" s="465"/>
      <c r="C9" s="465"/>
      <c r="D9" s="465"/>
      <c r="E9" s="151"/>
      <c r="F9" s="151"/>
      <c r="G9" s="151"/>
      <c r="H9" s="151"/>
      <c r="I9" s="151"/>
    </row>
    <row r="10" spans="1:9">
      <c r="A10" s="150"/>
      <c r="B10" s="150"/>
      <c r="C10" s="150"/>
      <c r="D10" s="150"/>
      <c r="E10" s="150"/>
      <c r="F10" s="150"/>
      <c r="G10" s="150"/>
      <c r="H10" s="150"/>
      <c r="I10" s="150"/>
    </row>
    <row r="11" spans="1:9">
      <c r="A11" s="163" t="s">
        <v>311</v>
      </c>
      <c r="B11" s="163"/>
      <c r="C11" s="163"/>
      <c r="D11" s="163"/>
      <c r="E11" s="163"/>
      <c r="F11" s="163"/>
      <c r="G11" s="163"/>
      <c r="H11" s="163"/>
      <c r="I11" s="163"/>
    </row>
    <row r="12" spans="1:9">
      <c r="A12" s="150"/>
      <c r="B12" s="163"/>
      <c r="C12" s="163"/>
      <c r="D12" s="163"/>
      <c r="E12" s="163"/>
      <c r="F12" s="163"/>
      <c r="G12" s="163"/>
      <c r="H12" s="163"/>
      <c r="I12" s="163"/>
    </row>
    <row r="13" spans="1:9">
      <c r="A13" s="150"/>
      <c r="B13" s="165">
        <v>43837</v>
      </c>
      <c r="C13" s="150"/>
      <c r="D13" s="150"/>
      <c r="E13" s="150"/>
      <c r="F13" s="459" t="s">
        <v>312</v>
      </c>
      <c r="G13" s="459"/>
      <c r="H13" s="459"/>
      <c r="I13" s="459"/>
    </row>
    <row r="14" spans="1:9">
      <c r="A14" s="150"/>
      <c r="B14" s="164" t="s">
        <v>303</v>
      </c>
      <c r="C14" s="151"/>
      <c r="D14" s="150"/>
      <c r="E14" s="150"/>
      <c r="F14" s="150"/>
      <c r="G14" s="150"/>
      <c r="H14" s="150"/>
      <c r="I14" s="150"/>
    </row>
    <row r="15" spans="1:9">
      <c r="A15" s="150"/>
      <c r="B15" s="150"/>
      <c r="C15" s="460" t="s">
        <v>302</v>
      </c>
      <c r="D15" s="460"/>
      <c r="E15" s="460"/>
      <c r="F15" s="163"/>
      <c r="G15" s="461" t="s">
        <v>257</v>
      </c>
      <c r="H15" s="461"/>
      <c r="I15" s="461"/>
    </row>
    <row r="16" spans="1:9">
      <c r="A16" s="462" t="s">
        <v>33</v>
      </c>
      <c r="B16" s="462" t="s">
        <v>34</v>
      </c>
      <c r="C16" s="463" t="s">
        <v>256</v>
      </c>
      <c r="D16" s="463" t="s">
        <v>255</v>
      </c>
      <c r="E16" s="463"/>
      <c r="F16" s="463"/>
      <c r="G16" s="463"/>
      <c r="H16" s="463"/>
      <c r="I16" s="463"/>
    </row>
    <row r="17" spans="1:9">
      <c r="A17" s="462"/>
      <c r="B17" s="462"/>
      <c r="C17" s="463"/>
      <c r="D17" s="464" t="s">
        <v>301</v>
      </c>
      <c r="E17" s="464" t="s">
        <v>253</v>
      </c>
      <c r="F17" s="464" t="s">
        <v>526</v>
      </c>
      <c r="G17" s="464" t="s">
        <v>300</v>
      </c>
      <c r="H17" s="467" t="s">
        <v>299</v>
      </c>
      <c r="I17" s="464" t="s">
        <v>298</v>
      </c>
    </row>
    <row r="18" spans="1:9">
      <c r="A18" s="462"/>
      <c r="B18" s="462"/>
      <c r="C18" s="463"/>
      <c r="D18" s="464"/>
      <c r="E18" s="464"/>
      <c r="F18" s="464"/>
      <c r="G18" s="464"/>
      <c r="H18" s="468"/>
      <c r="I18" s="470"/>
    </row>
    <row r="19" spans="1:9" ht="12.75" customHeight="1">
      <c r="A19" s="462"/>
      <c r="B19" s="462"/>
      <c r="C19" s="463"/>
      <c r="D19" s="464"/>
      <c r="E19" s="464"/>
      <c r="F19" s="464"/>
      <c r="G19" s="464"/>
      <c r="H19" s="469"/>
      <c r="I19" s="470"/>
    </row>
    <row r="20" spans="1:9" ht="12.75" customHeight="1">
      <c r="A20" s="161" t="s">
        <v>297</v>
      </c>
      <c r="B20" s="161" t="s">
        <v>296</v>
      </c>
      <c r="C20" s="160">
        <f>(D20+E20+F20+G20+I20)</f>
        <v>4045.16</v>
      </c>
      <c r="D20" s="161"/>
      <c r="E20" s="161">
        <v>4045.16</v>
      </c>
      <c r="F20" s="161"/>
      <c r="G20" s="161"/>
      <c r="H20" s="161"/>
      <c r="I20" s="161"/>
    </row>
    <row r="21" spans="1:9" ht="12.75" hidden="1" customHeight="1">
      <c r="A21" s="153"/>
      <c r="B21" s="153" t="s">
        <v>295</v>
      </c>
      <c r="C21" s="152"/>
      <c r="D21" s="153"/>
      <c r="E21" s="153"/>
      <c r="F21" s="153"/>
      <c r="G21" s="153"/>
      <c r="H21" s="153"/>
      <c r="I21" s="153"/>
    </row>
    <row r="22" spans="1:9" ht="12.75" customHeight="1">
      <c r="A22" s="161" t="s">
        <v>294</v>
      </c>
      <c r="B22" s="161" t="s">
        <v>293</v>
      </c>
      <c r="C22" s="160">
        <f t="shared" ref="C22:C30" si="0">(D22+E22+F22+G22+I22)</f>
        <v>596.66</v>
      </c>
      <c r="D22" s="161"/>
      <c r="E22" s="161">
        <v>596.66</v>
      </c>
      <c r="F22" s="161"/>
      <c r="G22" s="161"/>
      <c r="H22" s="161"/>
      <c r="I22" s="161"/>
    </row>
    <row r="23" spans="1:9" ht="12.75" customHeight="1">
      <c r="A23" s="161" t="s">
        <v>292</v>
      </c>
      <c r="B23" s="161" t="s">
        <v>291</v>
      </c>
      <c r="C23" s="160">
        <f t="shared" si="0"/>
        <v>16.89</v>
      </c>
      <c r="D23" s="161"/>
      <c r="E23" s="161">
        <v>16.89</v>
      </c>
      <c r="F23" s="161"/>
      <c r="G23" s="161"/>
      <c r="H23" s="161"/>
      <c r="I23" s="161"/>
    </row>
    <row r="24" spans="1:9" ht="12.75" customHeight="1">
      <c r="A24" s="161" t="s">
        <v>290</v>
      </c>
      <c r="B24" s="161" t="s">
        <v>289</v>
      </c>
      <c r="C24" s="160">
        <f t="shared" si="0"/>
        <v>1285.46</v>
      </c>
      <c r="D24" s="161"/>
      <c r="E24" s="161">
        <v>1285.46</v>
      </c>
      <c r="F24" s="161"/>
      <c r="G24" s="161"/>
      <c r="H24" s="161"/>
      <c r="I24" s="161"/>
    </row>
    <row r="25" spans="1:9" ht="12.75" hidden="1" customHeight="1">
      <c r="A25" s="161" t="s">
        <v>288</v>
      </c>
      <c r="B25" s="161" t="s">
        <v>287</v>
      </c>
      <c r="C25" s="160">
        <f t="shared" si="0"/>
        <v>0</v>
      </c>
      <c r="D25" s="161"/>
      <c r="E25" s="161"/>
      <c r="F25" s="161"/>
      <c r="G25" s="161"/>
      <c r="H25" s="161"/>
      <c r="I25" s="161"/>
    </row>
    <row r="26" spans="1:9" ht="12.75" hidden="1" customHeight="1">
      <c r="A26" s="161" t="s">
        <v>286</v>
      </c>
      <c r="B26" s="161" t="s">
        <v>285</v>
      </c>
      <c r="C26" s="160">
        <f t="shared" si="0"/>
        <v>0</v>
      </c>
      <c r="D26" s="161"/>
      <c r="E26" s="161"/>
      <c r="F26" s="161"/>
      <c r="G26" s="161"/>
      <c r="H26" s="161"/>
      <c r="I26" s="161"/>
    </row>
    <row r="27" spans="1:9" ht="12.75" hidden="1" customHeight="1">
      <c r="A27" s="161" t="s">
        <v>284</v>
      </c>
      <c r="B27" s="161" t="s">
        <v>56</v>
      </c>
      <c r="C27" s="160">
        <f t="shared" si="0"/>
        <v>0</v>
      </c>
      <c r="D27" s="161"/>
      <c r="E27" s="161"/>
      <c r="F27" s="161"/>
      <c r="G27" s="161"/>
      <c r="H27" s="161"/>
      <c r="I27" s="161"/>
    </row>
    <row r="28" spans="1:9" ht="12.75" customHeight="1">
      <c r="A28" s="161" t="s">
        <v>283</v>
      </c>
      <c r="B28" s="161" t="s">
        <v>282</v>
      </c>
      <c r="C28" s="160">
        <f t="shared" si="0"/>
        <v>80.77</v>
      </c>
      <c r="D28" s="161"/>
      <c r="E28" s="161">
        <v>80.77</v>
      </c>
      <c r="F28" s="161"/>
      <c r="G28" s="161"/>
      <c r="H28" s="161"/>
      <c r="I28" s="161"/>
    </row>
    <row r="29" spans="1:9" ht="12.75" hidden="1" customHeight="1">
      <c r="A29" s="161" t="s">
        <v>281</v>
      </c>
      <c r="B29" s="161" t="s">
        <v>60</v>
      </c>
      <c r="C29" s="160">
        <f t="shared" si="0"/>
        <v>0</v>
      </c>
      <c r="D29" s="161"/>
      <c r="E29" s="161"/>
      <c r="F29" s="161"/>
      <c r="G29" s="161"/>
      <c r="H29" s="161"/>
      <c r="I29" s="161"/>
    </row>
    <row r="30" spans="1:9" ht="12.75" customHeight="1">
      <c r="A30" s="161" t="s">
        <v>280</v>
      </c>
      <c r="B30" s="161" t="s">
        <v>279</v>
      </c>
      <c r="C30" s="160">
        <f t="shared" si="0"/>
        <v>2897.85</v>
      </c>
      <c r="D30" s="161">
        <f>(D33+D34+D35+D32+D36)</f>
        <v>0</v>
      </c>
      <c r="E30" s="161">
        <f>(E33+E34+E35+E32+E36)</f>
        <v>2897.85</v>
      </c>
      <c r="F30" s="161">
        <f>(F33+F34+F35)</f>
        <v>0</v>
      </c>
      <c r="G30" s="161">
        <f>(G33+G34+G35)</f>
        <v>0</v>
      </c>
      <c r="H30" s="161">
        <f>(H33+H34+H35)</f>
        <v>0</v>
      </c>
      <c r="I30" s="161">
        <f>(I33+I34+I35)</f>
        <v>0</v>
      </c>
    </row>
    <row r="31" spans="1:9">
      <c r="A31" s="153"/>
      <c r="B31" s="153" t="s">
        <v>268</v>
      </c>
      <c r="C31" s="160"/>
      <c r="D31" s="153"/>
      <c r="E31" s="153"/>
      <c r="F31" s="153"/>
      <c r="G31" s="153"/>
      <c r="H31" s="153"/>
      <c r="I31" s="153"/>
    </row>
    <row r="32" spans="1:9" ht="3" hidden="1" customHeight="1">
      <c r="A32" s="153"/>
      <c r="B32" s="162" t="s">
        <v>278</v>
      </c>
      <c r="C32" s="160"/>
      <c r="D32" s="153"/>
      <c r="E32" s="153"/>
      <c r="F32" s="153"/>
      <c r="G32" s="153"/>
      <c r="H32" s="153"/>
      <c r="I32" s="153"/>
    </row>
    <row r="33" spans="1:9">
      <c r="A33" s="153"/>
      <c r="B33" s="153" t="s">
        <v>277</v>
      </c>
      <c r="C33" s="160"/>
      <c r="D33" s="153"/>
      <c r="E33" s="153">
        <v>168.45</v>
      </c>
      <c r="F33" s="153"/>
      <c r="G33" s="153"/>
      <c r="H33" s="153"/>
      <c r="I33" s="153"/>
    </row>
    <row r="34" spans="1:9">
      <c r="A34" s="153"/>
      <c r="B34" s="153" t="s">
        <v>276</v>
      </c>
      <c r="C34" s="160"/>
      <c r="D34" s="153"/>
      <c r="E34" s="153">
        <v>59.55</v>
      </c>
      <c r="F34" s="153"/>
      <c r="G34" s="153"/>
      <c r="H34" s="153"/>
      <c r="I34" s="153"/>
    </row>
    <row r="35" spans="1:9">
      <c r="A35" s="153"/>
      <c r="B35" s="153" t="s">
        <v>278</v>
      </c>
      <c r="C35" s="160"/>
      <c r="D35" s="153"/>
      <c r="E35" s="153">
        <v>2669.85</v>
      </c>
      <c r="F35" s="153"/>
      <c r="G35" s="153"/>
      <c r="H35" s="153"/>
      <c r="I35" s="153"/>
    </row>
    <row r="36" spans="1:9" hidden="1">
      <c r="A36" s="153"/>
      <c r="B36" s="153" t="s">
        <v>275</v>
      </c>
      <c r="C36" s="160"/>
      <c r="D36" s="153"/>
      <c r="E36" s="153"/>
      <c r="F36" s="153"/>
      <c r="G36" s="153"/>
      <c r="H36" s="153"/>
      <c r="I36" s="153"/>
    </row>
    <row r="37" spans="1:9" hidden="1">
      <c r="A37" s="161" t="s">
        <v>274</v>
      </c>
      <c r="B37" s="161" t="s">
        <v>273</v>
      </c>
      <c r="C37" s="160">
        <f t="shared" ref="C37:C50" si="1">(D37+E37+F37+G37+I37)</f>
        <v>0</v>
      </c>
      <c r="D37" s="161"/>
      <c r="E37" s="161"/>
      <c r="F37" s="161"/>
      <c r="G37" s="161"/>
      <c r="H37" s="161"/>
      <c r="I37" s="161"/>
    </row>
    <row r="38" spans="1:9" hidden="1">
      <c r="A38" s="161" t="s">
        <v>272</v>
      </c>
      <c r="B38" s="161" t="s">
        <v>271</v>
      </c>
      <c r="C38" s="160">
        <f t="shared" si="1"/>
        <v>0</v>
      </c>
      <c r="D38" s="161"/>
      <c r="E38" s="161"/>
      <c r="F38" s="161"/>
      <c r="G38" s="161"/>
      <c r="H38" s="161"/>
      <c r="I38" s="161"/>
    </row>
    <row r="39" spans="1:9">
      <c r="A39" s="161" t="s">
        <v>270</v>
      </c>
      <c r="B39" s="161" t="s">
        <v>269</v>
      </c>
      <c r="C39" s="160">
        <f t="shared" si="1"/>
        <v>124.27</v>
      </c>
      <c r="D39" s="161">
        <f>(D41+D48+D42)</f>
        <v>0</v>
      </c>
      <c r="E39" s="161">
        <f>(E41+E48+E42)</f>
        <v>124.27</v>
      </c>
      <c r="F39" s="161">
        <f>(F41+F48)</f>
        <v>0</v>
      </c>
      <c r="G39" s="161">
        <f>(G41+G48)</f>
        <v>0</v>
      </c>
      <c r="H39" s="161">
        <f>(H41+H48)</f>
        <v>0</v>
      </c>
      <c r="I39" s="161">
        <f>(I41+I48)</f>
        <v>0</v>
      </c>
    </row>
    <row r="40" spans="1:9">
      <c r="A40" s="153"/>
      <c r="B40" s="153" t="s">
        <v>268</v>
      </c>
      <c r="C40" s="160">
        <f t="shared" si="1"/>
        <v>0</v>
      </c>
      <c r="D40" s="153"/>
      <c r="E40" s="153"/>
      <c r="F40" s="153"/>
      <c r="G40" s="153"/>
      <c r="H40" s="153"/>
      <c r="I40" s="153"/>
    </row>
    <row r="41" spans="1:9">
      <c r="A41" s="153"/>
      <c r="B41" s="153" t="s">
        <v>313</v>
      </c>
      <c r="C41" s="160">
        <f t="shared" si="1"/>
        <v>69.819999999999993</v>
      </c>
      <c r="D41" s="153"/>
      <c r="E41" s="153">
        <v>69.819999999999993</v>
      </c>
      <c r="F41" s="153"/>
      <c r="G41" s="153"/>
      <c r="H41" s="153"/>
      <c r="I41" s="153"/>
    </row>
    <row r="42" spans="1:9">
      <c r="A42" s="153"/>
      <c r="B42" s="153" t="s">
        <v>314</v>
      </c>
      <c r="C42" s="160">
        <f t="shared" si="1"/>
        <v>54.45</v>
      </c>
      <c r="D42" s="153"/>
      <c r="E42" s="153">
        <v>54.45</v>
      </c>
      <c r="F42" s="153"/>
      <c r="G42" s="153"/>
      <c r="H42" s="153"/>
      <c r="I42" s="153"/>
    </row>
    <row r="43" spans="1:9" hidden="1">
      <c r="A43" s="153"/>
      <c r="B43" s="153" t="s">
        <v>267</v>
      </c>
      <c r="C43" s="160">
        <f t="shared" si="1"/>
        <v>0</v>
      </c>
      <c r="D43" s="153"/>
      <c r="E43" s="153"/>
      <c r="F43" s="153"/>
      <c r="G43" s="153"/>
      <c r="H43" s="153"/>
      <c r="I43" s="153"/>
    </row>
    <row r="44" spans="1:9" hidden="1">
      <c r="A44" s="161" t="s">
        <v>266</v>
      </c>
      <c r="B44" s="161" t="s">
        <v>265</v>
      </c>
      <c r="C44" s="160">
        <f t="shared" si="1"/>
        <v>0</v>
      </c>
      <c r="D44" s="161"/>
      <c r="E44" s="161"/>
      <c r="F44" s="161"/>
      <c r="G44" s="161"/>
      <c r="H44" s="161"/>
      <c r="I44" s="161"/>
    </row>
    <row r="45" spans="1:9" hidden="1">
      <c r="A45" s="153"/>
      <c r="B45" s="153"/>
      <c r="C45" s="160">
        <f t="shared" si="1"/>
        <v>0</v>
      </c>
      <c r="D45" s="153"/>
      <c r="E45" s="153"/>
      <c r="F45" s="153"/>
      <c r="G45" s="153"/>
      <c r="H45" s="153"/>
      <c r="I45" s="153"/>
    </row>
    <row r="46" spans="1:9" hidden="1">
      <c r="A46" s="153"/>
      <c r="B46" s="153"/>
      <c r="C46" s="160">
        <f t="shared" si="1"/>
        <v>0</v>
      </c>
      <c r="D46" s="153"/>
      <c r="E46" s="153"/>
      <c r="F46" s="153"/>
      <c r="G46" s="153"/>
      <c r="H46" s="153"/>
      <c r="I46" s="153"/>
    </row>
    <row r="47" spans="1:9" hidden="1">
      <c r="A47" s="153"/>
      <c r="B47" s="153" t="s">
        <v>264</v>
      </c>
      <c r="C47" s="160">
        <f t="shared" si="1"/>
        <v>0</v>
      </c>
      <c r="D47" s="153"/>
      <c r="E47" s="153"/>
      <c r="F47" s="153"/>
      <c r="G47" s="153"/>
      <c r="H47" s="153"/>
      <c r="I47" s="153"/>
    </row>
    <row r="48" spans="1:9" hidden="1">
      <c r="A48" s="153"/>
      <c r="B48" s="153" t="s">
        <v>263</v>
      </c>
      <c r="C48" s="160">
        <f t="shared" si="1"/>
        <v>0</v>
      </c>
      <c r="D48" s="153"/>
      <c r="E48" s="153"/>
      <c r="F48" s="153"/>
      <c r="G48" s="153"/>
      <c r="H48" s="153"/>
      <c r="I48" s="153"/>
    </row>
    <row r="49" spans="1:9" hidden="1">
      <c r="A49" s="153" t="s">
        <v>262</v>
      </c>
      <c r="B49" s="153" t="s">
        <v>261</v>
      </c>
      <c r="C49" s="160">
        <f t="shared" si="1"/>
        <v>0</v>
      </c>
      <c r="D49" s="153"/>
      <c r="E49" s="153"/>
      <c r="F49" s="153"/>
      <c r="G49" s="153"/>
      <c r="H49" s="153"/>
      <c r="I49" s="153"/>
    </row>
    <row r="50" spans="1:9" hidden="1">
      <c r="A50" s="153" t="s">
        <v>260</v>
      </c>
      <c r="B50" s="153" t="s">
        <v>259</v>
      </c>
      <c r="C50" s="152">
        <f t="shared" si="1"/>
        <v>0</v>
      </c>
      <c r="D50" s="161"/>
      <c r="E50" s="153"/>
      <c r="F50" s="153"/>
      <c r="G50" s="153"/>
      <c r="H50" s="153"/>
      <c r="I50" s="153"/>
    </row>
    <row r="51" spans="1:9">
      <c r="A51" s="154" t="s">
        <v>250</v>
      </c>
      <c r="B51" s="153"/>
      <c r="C51" s="160">
        <f>D51+E51+F51+G51+H51+I51</f>
        <v>9047.0600000000013</v>
      </c>
      <c r="D51" s="160">
        <f>(D20+D22+D23+D24+D26+D30+D39+D25+D28+D29+D44+D49)</f>
        <v>0</v>
      </c>
      <c r="E51" s="160">
        <f>(E20+E22+E23+E24+E26+E30+E39+E25+E28+E29+E37+E38)</f>
        <v>9047.0600000000013</v>
      </c>
      <c r="F51" s="152">
        <f>(F20+F21+F22+F30+F39)</f>
        <v>0</v>
      </c>
      <c r="G51" s="152">
        <f>(G20+G21+G22+G30+G39)</f>
        <v>0</v>
      </c>
      <c r="H51" s="152">
        <f>(H20+H21+H22+H30+H39)</f>
        <v>0</v>
      </c>
      <c r="I51" s="152">
        <f>(I20+I21+I22+I30+I39)</f>
        <v>0</v>
      </c>
    </row>
    <row r="52" spans="1:9">
      <c r="A52" s="150"/>
      <c r="B52" s="150"/>
      <c r="C52" s="150"/>
      <c r="D52" s="150"/>
      <c r="E52" s="150"/>
      <c r="F52" s="150"/>
      <c r="G52" s="150"/>
      <c r="H52" s="150"/>
      <c r="I52" s="150"/>
    </row>
    <row r="53" spans="1:9">
      <c r="A53" s="150"/>
      <c r="B53" s="150"/>
      <c r="C53" s="150"/>
      <c r="D53" s="150"/>
      <c r="E53" s="150"/>
      <c r="F53" s="150"/>
      <c r="G53" s="150"/>
      <c r="H53" s="150"/>
      <c r="I53" s="150"/>
    </row>
    <row r="54" spans="1:9">
      <c r="A54" s="150"/>
      <c r="B54" s="150"/>
      <c r="C54" s="460" t="s">
        <v>258</v>
      </c>
      <c r="D54" s="460"/>
      <c r="E54" s="460"/>
      <c r="F54" s="461" t="s">
        <v>257</v>
      </c>
      <c r="G54" s="461"/>
      <c r="H54" s="159"/>
      <c r="I54" s="158"/>
    </row>
    <row r="55" spans="1:9">
      <c r="A55" s="462" t="s">
        <v>33</v>
      </c>
      <c r="B55" s="462" t="s">
        <v>34</v>
      </c>
      <c r="C55" s="463" t="s">
        <v>256</v>
      </c>
      <c r="D55" s="472" t="s">
        <v>255</v>
      </c>
      <c r="E55" s="472"/>
      <c r="F55" s="472"/>
      <c r="G55" s="472"/>
      <c r="H55" s="157"/>
      <c r="I55" s="151"/>
    </row>
    <row r="56" spans="1:9">
      <c r="A56" s="462"/>
      <c r="B56" s="462"/>
      <c r="C56" s="463"/>
      <c r="D56" s="464" t="s">
        <v>254</v>
      </c>
      <c r="E56" s="464" t="s">
        <v>253</v>
      </c>
      <c r="F56" s="464" t="s">
        <v>252</v>
      </c>
      <c r="G56" s="464" t="s">
        <v>251</v>
      </c>
      <c r="H56" s="156"/>
      <c r="I56" s="155"/>
    </row>
    <row r="57" spans="1:9" ht="4.5" customHeight="1">
      <c r="A57" s="462"/>
      <c r="B57" s="462"/>
      <c r="C57" s="463"/>
      <c r="D57" s="464"/>
      <c r="E57" s="464"/>
      <c r="F57" s="464"/>
      <c r="G57" s="470"/>
      <c r="H57" s="155"/>
      <c r="I57" s="155"/>
    </row>
    <row r="58" spans="1:9" hidden="1">
      <c r="A58" s="462"/>
      <c r="B58" s="462"/>
      <c r="C58" s="463"/>
      <c r="D58" s="464"/>
      <c r="E58" s="464"/>
      <c r="F58" s="464"/>
      <c r="G58" s="470"/>
      <c r="H58" s="155"/>
      <c r="I58" s="155"/>
    </row>
    <row r="59" spans="1:9" ht="8.25" customHeight="1">
      <c r="A59" s="153"/>
      <c r="B59" s="153"/>
      <c r="C59" s="152">
        <f>(D59+E59+F59+G59)</f>
        <v>0</v>
      </c>
      <c r="D59" s="153"/>
      <c r="E59" s="153"/>
      <c r="F59" s="153"/>
      <c r="G59" s="153"/>
      <c r="H59" s="150"/>
      <c r="I59" s="150"/>
    </row>
    <row r="60" spans="1:9" hidden="1">
      <c r="A60" s="153"/>
      <c r="B60" s="153"/>
      <c r="C60" s="152">
        <f>(D60+E60+F60+G60)</f>
        <v>0</v>
      </c>
      <c r="D60" s="153"/>
      <c r="E60" s="153"/>
      <c r="F60" s="153"/>
      <c r="G60" s="153"/>
      <c r="H60" s="150"/>
      <c r="I60" s="150"/>
    </row>
    <row r="61" spans="1:9">
      <c r="A61" s="153"/>
      <c r="B61" s="153"/>
      <c r="C61" s="152">
        <f>(D61+E61+F61+G61)</f>
        <v>0</v>
      </c>
      <c r="D61" s="153"/>
      <c r="E61" s="153"/>
      <c r="F61" s="153"/>
      <c r="G61" s="153"/>
      <c r="H61" s="150"/>
      <c r="I61" s="150"/>
    </row>
    <row r="62" spans="1:9">
      <c r="A62" s="153"/>
      <c r="B62" s="153"/>
      <c r="C62" s="152">
        <f>(D62+E62+F62+G62)</f>
        <v>0</v>
      </c>
      <c r="D62" s="153"/>
      <c r="E62" s="153"/>
      <c r="F62" s="153"/>
      <c r="G62" s="153"/>
      <c r="H62" s="150"/>
      <c r="I62" s="150"/>
    </row>
    <row r="63" spans="1:9">
      <c r="A63" s="154" t="s">
        <v>250</v>
      </c>
      <c r="B63" s="153"/>
      <c r="C63" s="152">
        <f>(D63+E63+F63+G63)</f>
        <v>0</v>
      </c>
      <c r="D63" s="152">
        <f>(D59+D60+D61+D62)</f>
        <v>0</v>
      </c>
      <c r="E63" s="152">
        <f>(E59+E60+E61+E62)</f>
        <v>0</v>
      </c>
      <c r="F63" s="152">
        <f>(F59+F60+F61+F62)</f>
        <v>0</v>
      </c>
      <c r="G63" s="152">
        <f>(G59+G60+G61+G62)</f>
        <v>0</v>
      </c>
      <c r="H63" s="150"/>
      <c r="I63" s="150"/>
    </row>
    <row r="64" spans="1:9">
      <c r="A64" s="150"/>
      <c r="B64" s="150"/>
      <c r="C64" s="150"/>
      <c r="D64" s="150"/>
      <c r="E64" s="150"/>
      <c r="F64" s="150"/>
      <c r="G64" s="150"/>
      <c r="H64" s="150"/>
      <c r="I64" s="150"/>
    </row>
    <row r="65" spans="1:9">
      <c r="A65" s="150"/>
      <c r="B65" s="150"/>
      <c r="C65" s="150"/>
      <c r="D65" s="150"/>
      <c r="E65" s="150"/>
      <c r="F65" s="150"/>
      <c r="G65" s="150"/>
      <c r="H65" s="150"/>
      <c r="I65" s="150"/>
    </row>
    <row r="66" spans="1:9">
      <c r="A66" s="150" t="s">
        <v>233</v>
      </c>
      <c r="B66" s="150"/>
      <c r="C66" s="473"/>
      <c r="D66" s="473"/>
      <c r="E66" s="150"/>
      <c r="F66" s="473" t="s">
        <v>234</v>
      </c>
      <c r="G66" s="473"/>
      <c r="H66" s="473"/>
      <c r="I66" s="473"/>
    </row>
    <row r="67" spans="1:9">
      <c r="A67" s="150"/>
      <c r="B67" s="150"/>
      <c r="C67" s="465" t="s">
        <v>249</v>
      </c>
      <c r="D67" s="465"/>
      <c r="E67" s="471" t="s">
        <v>248</v>
      </c>
      <c r="F67" s="471"/>
      <c r="G67" s="471"/>
      <c r="H67" s="471"/>
      <c r="I67" s="471"/>
    </row>
    <row r="68" spans="1:9">
      <c r="A68" s="150"/>
      <c r="B68" s="150"/>
      <c r="C68" s="151"/>
      <c r="D68" s="151"/>
      <c r="E68" s="151"/>
      <c r="F68" s="151"/>
      <c r="G68" s="151"/>
      <c r="H68" s="151"/>
      <c r="I68" s="151"/>
    </row>
    <row r="69" spans="1:9">
      <c r="A69" s="466" t="s">
        <v>238</v>
      </c>
      <c r="B69" s="466"/>
      <c r="C69" s="473"/>
      <c r="D69" s="473"/>
      <c r="E69" s="150"/>
      <c r="F69" s="473" t="s">
        <v>239</v>
      </c>
      <c r="G69" s="473"/>
      <c r="H69" s="473"/>
      <c r="I69" s="473"/>
    </row>
    <row r="70" spans="1:9">
      <c r="A70" s="150"/>
      <c r="B70" s="150"/>
      <c r="C70" s="465" t="s">
        <v>249</v>
      </c>
      <c r="D70" s="465"/>
      <c r="E70" s="471" t="s">
        <v>248</v>
      </c>
      <c r="F70" s="471"/>
      <c r="G70" s="471"/>
      <c r="H70" s="471"/>
      <c r="I70" s="471"/>
    </row>
  </sheetData>
  <mergeCells count="38">
    <mergeCell ref="A69:B69"/>
    <mergeCell ref="C69:D69"/>
    <mergeCell ref="F69:I69"/>
    <mergeCell ref="C70:D70"/>
    <mergeCell ref="E70:I70"/>
    <mergeCell ref="C67:D67"/>
    <mergeCell ref="E67:I67"/>
    <mergeCell ref="A55:A58"/>
    <mergeCell ref="B55:B58"/>
    <mergeCell ref="C55:C58"/>
    <mergeCell ref="D55:G55"/>
    <mergeCell ref="D56:D58"/>
    <mergeCell ref="E56:E58"/>
    <mergeCell ref="F56:F58"/>
    <mergeCell ref="G56:G58"/>
    <mergeCell ref="C66:D66"/>
    <mergeCell ref="F66:I66"/>
    <mergeCell ref="C54:E54"/>
    <mergeCell ref="F54:G54"/>
    <mergeCell ref="G17:G19"/>
    <mergeCell ref="H17:H19"/>
    <mergeCell ref="I17:I19"/>
    <mergeCell ref="A9:D9"/>
    <mergeCell ref="F2:I2"/>
    <mergeCell ref="F3:I3"/>
    <mergeCell ref="F4:I4"/>
    <mergeCell ref="F5:I5"/>
    <mergeCell ref="F6:I6"/>
    <mergeCell ref="F13:I13"/>
    <mergeCell ref="C15:E15"/>
    <mergeCell ref="G15:I15"/>
    <mergeCell ref="A16:A19"/>
    <mergeCell ref="B16:B19"/>
    <mergeCell ref="C16:C19"/>
    <mergeCell ref="D16:I16"/>
    <mergeCell ref="D17:D19"/>
    <mergeCell ref="E17:E19"/>
    <mergeCell ref="F17:F19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ACBB-64BF-4BEF-996C-AC5AE33D516E}">
  <dimension ref="A1:N182"/>
  <sheetViews>
    <sheetView showRuler="0" topLeftCell="A22" zoomScale="130" zoomScaleNormal="130" zoomScalePageLayoutView="130" workbookViewId="0">
      <selection activeCell="J49" sqref="J49"/>
    </sheetView>
  </sheetViews>
  <sheetFormatPr defaultRowHeight="12.75"/>
  <cols>
    <col min="1" max="1" width="2" style="188" customWidth="1"/>
    <col min="2" max="2" width="2.42578125" style="188" customWidth="1"/>
    <col min="3" max="3" width="2.5703125" style="188" customWidth="1"/>
    <col min="4" max="4" width="2.42578125" style="188" customWidth="1"/>
    <col min="5" max="5" width="2.85546875" style="188" customWidth="1"/>
    <col min="6" max="6" width="2.42578125" style="188" customWidth="1"/>
    <col min="7" max="7" width="30" style="188" customWidth="1"/>
    <col min="8" max="8" width="3.140625" style="188" customWidth="1"/>
    <col min="9" max="9" width="9.85546875" style="188" customWidth="1"/>
    <col min="10" max="10" width="9.5703125" style="188" customWidth="1"/>
    <col min="11" max="11" width="9" style="188" customWidth="1"/>
    <col min="12" max="16384" width="9.140625" style="188"/>
  </cols>
  <sheetData>
    <row r="1" spans="1:14">
      <c r="I1" s="501" t="s">
        <v>405</v>
      </c>
      <c r="J1" s="502"/>
      <c r="K1" s="502"/>
      <c r="L1" s="502"/>
      <c r="M1" s="211"/>
      <c r="N1" s="211"/>
    </row>
    <row r="2" spans="1:14">
      <c r="I2" s="501" t="s">
        <v>1</v>
      </c>
      <c r="J2" s="502"/>
      <c r="K2" s="502"/>
      <c r="L2" s="502"/>
      <c r="M2" s="211"/>
      <c r="N2" s="211"/>
    </row>
    <row r="3" spans="1:14">
      <c r="I3" s="503" t="s">
        <v>2</v>
      </c>
      <c r="J3" s="502"/>
      <c r="K3" s="502"/>
      <c r="L3" s="502"/>
      <c r="M3" s="241"/>
      <c r="N3" s="241"/>
    </row>
    <row r="4" spans="1:14">
      <c r="I4" s="503" t="s">
        <v>4</v>
      </c>
      <c r="J4" s="502"/>
      <c r="K4" s="502"/>
      <c r="L4" s="502"/>
      <c r="M4" s="241"/>
      <c r="N4" s="241"/>
    </row>
    <row r="5" spans="1:14" ht="14.25" customHeight="1">
      <c r="I5" s="474" t="s">
        <v>404</v>
      </c>
      <c r="J5" s="475"/>
      <c r="K5" s="475"/>
      <c r="L5" s="475"/>
      <c r="M5" s="241"/>
      <c r="N5" s="241"/>
    </row>
    <row r="6" spans="1:14" ht="14.25" customHeight="1">
      <c r="A6" s="194"/>
      <c r="B6" s="194"/>
      <c r="C6" s="194"/>
      <c r="D6" s="194"/>
      <c r="E6" s="194"/>
      <c r="F6" s="194"/>
      <c r="G6" s="194"/>
      <c r="H6" s="194"/>
      <c r="I6" s="240"/>
      <c r="J6" s="240"/>
      <c r="K6" s="240"/>
      <c r="L6" s="240"/>
    </row>
    <row r="7" spans="1:14">
      <c r="A7" s="194"/>
      <c r="B7" s="194"/>
      <c r="C7" s="508" t="s">
        <v>6</v>
      </c>
      <c r="D7" s="509"/>
      <c r="E7" s="509"/>
      <c r="F7" s="509"/>
      <c r="G7" s="509"/>
      <c r="H7" s="509"/>
      <c r="I7" s="509"/>
      <c r="J7" s="509"/>
      <c r="K7" s="509"/>
      <c r="L7" s="509"/>
      <c r="M7" s="193"/>
    </row>
    <row r="8" spans="1:14">
      <c r="A8" s="194"/>
      <c r="B8" s="194"/>
      <c r="C8" s="476" t="s">
        <v>403</v>
      </c>
      <c r="D8" s="477"/>
      <c r="E8" s="477"/>
      <c r="F8" s="477"/>
      <c r="G8" s="477"/>
      <c r="H8" s="477"/>
      <c r="I8" s="477"/>
      <c r="J8" s="477"/>
      <c r="K8" s="477"/>
      <c r="L8" s="477"/>
      <c r="M8" s="239"/>
    </row>
    <row r="9" spans="1:14">
      <c r="A9" s="194"/>
      <c r="B9" s="194"/>
      <c r="C9" s="194"/>
      <c r="D9" s="194"/>
      <c r="E9" s="194"/>
      <c r="F9" s="194"/>
      <c r="G9" s="194"/>
      <c r="H9" s="194"/>
      <c r="I9" s="194"/>
      <c r="J9" s="194"/>
      <c r="K9" s="194"/>
      <c r="L9" s="194"/>
    </row>
    <row r="10" spans="1:14">
      <c r="A10" s="194"/>
      <c r="B10" s="194"/>
      <c r="C10" s="194"/>
      <c r="D10" s="194"/>
      <c r="E10" s="510" t="s">
        <v>402</v>
      </c>
      <c r="F10" s="511"/>
      <c r="G10" s="511"/>
      <c r="H10" s="511"/>
      <c r="I10" s="511"/>
      <c r="J10" s="511"/>
      <c r="K10" s="511"/>
      <c r="L10" s="511"/>
      <c r="M10" s="511"/>
    </row>
    <row r="11" spans="1:14">
      <c r="A11" s="194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</row>
    <row r="12" spans="1:14">
      <c r="A12" s="194"/>
      <c r="B12" s="194"/>
      <c r="C12" s="194"/>
      <c r="D12" s="194"/>
      <c r="E12" s="194"/>
      <c r="F12" s="194"/>
      <c r="G12" s="479" t="s">
        <v>401</v>
      </c>
      <c r="H12" s="479"/>
      <c r="I12" s="480"/>
      <c r="J12" s="480"/>
      <c r="K12" s="480"/>
      <c r="L12" s="194"/>
    </row>
    <row r="13" spans="1:14">
      <c r="A13" s="194"/>
      <c r="B13" s="194"/>
      <c r="C13" s="194"/>
      <c r="D13" s="194"/>
      <c r="E13" s="194"/>
      <c r="F13" s="194"/>
      <c r="G13" s="238"/>
      <c r="H13" s="238"/>
      <c r="I13" s="238"/>
      <c r="J13" s="238"/>
      <c r="K13" s="238"/>
      <c r="L13" s="194"/>
    </row>
    <row r="14" spans="1:14">
      <c r="A14" s="194"/>
      <c r="B14" s="194"/>
      <c r="C14" s="194"/>
      <c r="D14" s="194"/>
      <c r="E14" s="194"/>
      <c r="F14" s="194"/>
      <c r="G14" s="481" t="s">
        <v>10</v>
      </c>
      <c r="H14" s="481"/>
      <c r="I14" s="482"/>
      <c r="J14" s="482"/>
      <c r="K14" s="482"/>
      <c r="L14" s="194"/>
    </row>
    <row r="15" spans="1:14">
      <c r="A15" s="194"/>
      <c r="B15" s="194"/>
      <c r="C15" s="194"/>
      <c r="D15" s="194"/>
      <c r="E15" s="194"/>
      <c r="F15" s="194"/>
      <c r="G15" s="237" t="s">
        <v>11</v>
      </c>
      <c r="H15" s="237"/>
      <c r="I15" s="236"/>
      <c r="J15" s="236"/>
      <c r="K15" s="236"/>
      <c r="L15" s="194"/>
    </row>
    <row r="16" spans="1:14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</row>
    <row r="17" spans="1:12">
      <c r="A17" s="194"/>
      <c r="B17" s="194"/>
      <c r="C17" s="194"/>
      <c r="D17" s="194"/>
      <c r="E17" s="194"/>
      <c r="F17" s="194"/>
      <c r="G17" s="478" t="s">
        <v>400</v>
      </c>
      <c r="H17" s="478"/>
      <c r="I17" s="478"/>
      <c r="J17" s="478"/>
      <c r="K17" s="194"/>
      <c r="L17" s="194"/>
    </row>
    <row r="18" spans="1:12">
      <c r="A18" s="194"/>
      <c r="B18" s="194"/>
      <c r="C18" s="194"/>
      <c r="D18" s="194"/>
      <c r="E18" s="194"/>
      <c r="F18" s="194"/>
      <c r="G18" s="512" t="s">
        <v>399</v>
      </c>
      <c r="H18" s="512"/>
      <c r="I18" s="480"/>
      <c r="J18" s="480"/>
      <c r="K18" s="480"/>
      <c r="L18" s="194"/>
    </row>
    <row r="19" spans="1:12">
      <c r="A19" s="194"/>
      <c r="B19" s="194"/>
      <c r="C19" s="194"/>
      <c r="D19" s="194"/>
      <c r="E19" s="194"/>
      <c r="F19" s="194"/>
      <c r="G19" s="194" t="s">
        <v>398</v>
      </c>
      <c r="H19" s="194"/>
      <c r="I19" s="194"/>
      <c r="J19" s="194"/>
      <c r="K19" s="194"/>
      <c r="L19" s="194"/>
    </row>
    <row r="20" spans="1:12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 t="s">
        <v>16</v>
      </c>
    </row>
    <row r="21" spans="1:12">
      <c r="A21" s="194"/>
      <c r="B21" s="194"/>
      <c r="C21" s="194"/>
      <c r="D21" s="194"/>
      <c r="E21" s="194"/>
      <c r="F21" s="194"/>
      <c r="G21" s="194"/>
      <c r="H21" s="194"/>
      <c r="I21" s="495" t="s">
        <v>397</v>
      </c>
      <c r="J21" s="496"/>
      <c r="K21" s="497"/>
      <c r="L21" s="234"/>
    </row>
    <row r="22" spans="1:12">
      <c r="A22" s="194"/>
      <c r="B22" s="194"/>
      <c r="C22" s="194"/>
      <c r="D22" s="194"/>
      <c r="E22" s="194"/>
      <c r="F22" s="194"/>
      <c r="G22" s="194"/>
      <c r="H22" s="194"/>
      <c r="I22" s="495" t="s">
        <v>18</v>
      </c>
      <c r="J22" s="496"/>
      <c r="K22" s="497"/>
      <c r="L22" s="235"/>
    </row>
    <row r="23" spans="1:12">
      <c r="A23" s="194"/>
      <c r="B23" s="194"/>
      <c r="C23" s="194"/>
      <c r="D23" s="194"/>
      <c r="E23" s="194"/>
      <c r="F23" s="194"/>
      <c r="G23" s="194"/>
      <c r="H23" s="194"/>
      <c r="I23" s="504" t="s">
        <v>20</v>
      </c>
      <c r="J23" s="505"/>
      <c r="K23" s="506"/>
      <c r="L23" s="234" t="s">
        <v>21</v>
      </c>
    </row>
    <row r="24" spans="1:12">
      <c r="A24" s="194"/>
      <c r="B24" s="194"/>
      <c r="C24" s="194"/>
      <c r="D24" s="194"/>
      <c r="E24" s="194"/>
      <c r="F24" s="194"/>
      <c r="G24" s="194" t="s">
        <v>396</v>
      </c>
      <c r="H24" s="194"/>
      <c r="I24" s="194"/>
      <c r="J24" s="194"/>
      <c r="K24" s="194"/>
      <c r="L24" s="194" t="s">
        <v>395</v>
      </c>
    </row>
    <row r="25" spans="1:12" ht="9" customHeight="1">
      <c r="A25" s="483" t="s">
        <v>33</v>
      </c>
      <c r="B25" s="484"/>
      <c r="C25" s="484"/>
      <c r="D25" s="484"/>
      <c r="E25" s="484"/>
      <c r="F25" s="485"/>
      <c r="G25" s="492" t="s">
        <v>34</v>
      </c>
      <c r="H25" s="483" t="s">
        <v>394</v>
      </c>
      <c r="I25" s="207" t="s">
        <v>393</v>
      </c>
      <c r="J25" s="230"/>
      <c r="K25" s="230"/>
      <c r="L25" s="206"/>
    </row>
    <row r="26" spans="1:12" ht="9.75" customHeight="1">
      <c r="A26" s="486"/>
      <c r="B26" s="487"/>
      <c r="C26" s="487"/>
      <c r="D26" s="487"/>
      <c r="E26" s="487"/>
      <c r="F26" s="488"/>
      <c r="G26" s="493"/>
      <c r="H26" s="486"/>
      <c r="I26" s="233" t="s">
        <v>255</v>
      </c>
      <c r="J26" s="232"/>
      <c r="K26" s="232"/>
      <c r="L26" s="231"/>
    </row>
    <row r="27" spans="1:12" ht="11.25" customHeight="1">
      <c r="A27" s="486"/>
      <c r="B27" s="487"/>
      <c r="C27" s="487"/>
      <c r="D27" s="487"/>
      <c r="E27" s="487"/>
      <c r="F27" s="488"/>
      <c r="G27" s="493"/>
      <c r="H27" s="486"/>
      <c r="I27" s="499" t="s">
        <v>341</v>
      </c>
      <c r="J27" s="207" t="s">
        <v>340</v>
      </c>
      <c r="K27" s="230"/>
      <c r="L27" s="206"/>
    </row>
    <row r="28" spans="1:12" ht="14.25" customHeight="1">
      <c r="A28" s="486"/>
      <c r="B28" s="487"/>
      <c r="C28" s="487"/>
      <c r="D28" s="487"/>
      <c r="E28" s="487"/>
      <c r="F28" s="488"/>
      <c r="G28" s="493"/>
      <c r="H28" s="486"/>
      <c r="I28" s="507"/>
      <c r="J28" s="499" t="s">
        <v>392</v>
      </c>
      <c r="K28" s="207" t="s">
        <v>391</v>
      </c>
      <c r="L28" s="206"/>
    </row>
    <row r="29" spans="1:12" ht="12.75" customHeight="1">
      <c r="A29" s="489"/>
      <c r="B29" s="490"/>
      <c r="C29" s="490"/>
      <c r="D29" s="490"/>
      <c r="E29" s="490"/>
      <c r="F29" s="491"/>
      <c r="G29" s="494"/>
      <c r="H29" s="489"/>
      <c r="I29" s="500"/>
      <c r="J29" s="500"/>
      <c r="K29" s="225" t="s">
        <v>390</v>
      </c>
      <c r="L29" s="225" t="s">
        <v>389</v>
      </c>
    </row>
    <row r="30" spans="1:12" ht="9.75" customHeight="1">
      <c r="A30" s="229">
        <v>1</v>
      </c>
      <c r="B30" s="228"/>
      <c r="C30" s="228"/>
      <c r="D30" s="228"/>
      <c r="E30" s="228"/>
      <c r="F30" s="227"/>
      <c r="G30" s="226">
        <v>2</v>
      </c>
      <c r="H30" s="226">
        <v>3</v>
      </c>
      <c r="I30" s="225">
        <v>4</v>
      </c>
      <c r="J30" s="225">
        <v>5</v>
      </c>
      <c r="K30" s="225">
        <v>6</v>
      </c>
      <c r="L30" s="224">
        <v>7</v>
      </c>
    </row>
    <row r="31" spans="1:12">
      <c r="A31" s="203">
        <v>2</v>
      </c>
      <c r="B31" s="223"/>
      <c r="C31" s="223"/>
      <c r="D31" s="223"/>
      <c r="E31" s="223"/>
      <c r="F31" s="223"/>
      <c r="G31" s="222" t="s">
        <v>44</v>
      </c>
      <c r="H31" s="221">
        <v>1</v>
      </c>
      <c r="I31" s="219">
        <f>I32+I39+I56+I73+I78+I90+I102+I113+I120</f>
        <v>7641.23</v>
      </c>
      <c r="J31" s="219">
        <f>J32+J39+J56+J73+J78+J90+J102+J113+J120</f>
        <v>9047.0600000000013</v>
      </c>
      <c r="K31" s="220">
        <f>K32+K39</f>
        <v>0</v>
      </c>
      <c r="L31" s="219">
        <f>L32+L39+L56+L73+L78+L90+L102+L113+L120</f>
        <v>0</v>
      </c>
    </row>
    <row r="32" spans="1:12" ht="14.25" customHeight="1">
      <c r="A32" s="201">
        <v>2</v>
      </c>
      <c r="B32" s="201">
        <v>1</v>
      </c>
      <c r="C32" s="212"/>
      <c r="D32" s="212"/>
      <c r="E32" s="212"/>
      <c r="F32" s="212"/>
      <c r="G32" s="200" t="s">
        <v>388</v>
      </c>
      <c r="H32" s="196">
        <v>2</v>
      </c>
      <c r="I32" s="195">
        <f>I34+I36+I38</f>
        <v>6476.25</v>
      </c>
      <c r="J32" s="195">
        <f>J34+J36+J38</f>
        <v>4641.82</v>
      </c>
      <c r="K32" s="195">
        <f>K34+K36</f>
        <v>0</v>
      </c>
      <c r="L32" s="195">
        <f>L37</f>
        <v>0</v>
      </c>
    </row>
    <row r="33" spans="1:12">
      <c r="A33" s="212">
        <v>2</v>
      </c>
      <c r="B33" s="212">
        <v>1</v>
      </c>
      <c r="C33" s="212">
        <v>1</v>
      </c>
      <c r="D33" s="212"/>
      <c r="E33" s="212"/>
      <c r="F33" s="212"/>
      <c r="G33" s="215" t="s">
        <v>46</v>
      </c>
      <c r="H33" s="214">
        <v>3</v>
      </c>
      <c r="I33" s="216">
        <f>I34+I36</f>
        <v>1985.05</v>
      </c>
      <c r="J33" s="216">
        <f>J34+J36</f>
        <v>4045.16</v>
      </c>
      <c r="K33" s="216">
        <f>K34+K36</f>
        <v>0</v>
      </c>
      <c r="L33" s="212" t="s">
        <v>343</v>
      </c>
    </row>
    <row r="34" spans="1:12">
      <c r="A34" s="212">
        <v>2</v>
      </c>
      <c r="B34" s="212">
        <v>1</v>
      </c>
      <c r="C34" s="212">
        <v>1</v>
      </c>
      <c r="D34" s="212">
        <v>1</v>
      </c>
      <c r="E34" s="212">
        <v>1</v>
      </c>
      <c r="F34" s="212">
        <v>1</v>
      </c>
      <c r="G34" s="215" t="s">
        <v>296</v>
      </c>
      <c r="H34" s="214">
        <v>4</v>
      </c>
      <c r="I34" s="213">
        <v>1985.05</v>
      </c>
      <c r="J34" s="213">
        <v>4045.16</v>
      </c>
      <c r="K34" s="213"/>
      <c r="L34" s="212" t="s">
        <v>343</v>
      </c>
    </row>
    <row r="35" spans="1:12" ht="14.25" hidden="1" customHeight="1" collapsed="1">
      <c r="A35" s="212"/>
      <c r="B35" s="212"/>
      <c r="C35" s="212"/>
      <c r="D35" s="212"/>
      <c r="E35" s="212"/>
      <c r="F35" s="212"/>
      <c r="G35" s="215" t="s">
        <v>387</v>
      </c>
      <c r="H35" s="214">
        <v>5</v>
      </c>
      <c r="I35" s="213"/>
      <c r="J35" s="213"/>
      <c r="K35" s="213"/>
      <c r="L35" s="212" t="s">
        <v>343</v>
      </c>
    </row>
    <row r="36" spans="1:12" hidden="1" collapsed="1">
      <c r="A36" s="212">
        <v>2</v>
      </c>
      <c r="B36" s="212">
        <v>1</v>
      </c>
      <c r="C36" s="212">
        <v>1</v>
      </c>
      <c r="D36" s="212">
        <v>1</v>
      </c>
      <c r="E36" s="212">
        <v>2</v>
      </c>
      <c r="F36" s="212">
        <v>1</v>
      </c>
      <c r="G36" s="215" t="s">
        <v>48</v>
      </c>
      <c r="H36" s="214">
        <v>6</v>
      </c>
      <c r="I36" s="213"/>
      <c r="J36" s="213"/>
      <c r="K36" s="213"/>
      <c r="L36" s="212" t="s">
        <v>343</v>
      </c>
    </row>
    <row r="37" spans="1:12">
      <c r="A37" s="212">
        <v>2</v>
      </c>
      <c r="B37" s="212">
        <v>1</v>
      </c>
      <c r="C37" s="212">
        <v>2</v>
      </c>
      <c r="D37" s="212"/>
      <c r="E37" s="212"/>
      <c r="F37" s="212"/>
      <c r="G37" s="215" t="s">
        <v>386</v>
      </c>
      <c r="H37" s="214">
        <v>7</v>
      </c>
      <c r="I37" s="216">
        <f>I38</f>
        <v>4491.2</v>
      </c>
      <c r="J37" s="216">
        <f>J38</f>
        <v>596.66</v>
      </c>
      <c r="K37" s="212" t="s">
        <v>343</v>
      </c>
      <c r="L37" s="216">
        <f>L38</f>
        <v>0</v>
      </c>
    </row>
    <row r="38" spans="1:12">
      <c r="A38" s="212">
        <v>2</v>
      </c>
      <c r="B38" s="212">
        <v>1</v>
      </c>
      <c r="C38" s="212">
        <v>2</v>
      </c>
      <c r="D38" s="212">
        <v>1</v>
      </c>
      <c r="E38" s="212">
        <v>1</v>
      </c>
      <c r="F38" s="212">
        <v>1</v>
      </c>
      <c r="G38" s="215" t="s">
        <v>386</v>
      </c>
      <c r="H38" s="214">
        <v>8</v>
      </c>
      <c r="I38" s="213">
        <v>4491.2</v>
      </c>
      <c r="J38" s="213">
        <v>596.66</v>
      </c>
      <c r="K38" s="212" t="s">
        <v>343</v>
      </c>
      <c r="L38" s="217"/>
    </row>
    <row r="39" spans="1:12" ht="15" customHeight="1">
      <c r="A39" s="201">
        <v>2</v>
      </c>
      <c r="B39" s="201">
        <v>2</v>
      </c>
      <c r="C39" s="212"/>
      <c r="D39" s="212"/>
      <c r="E39" s="212"/>
      <c r="F39" s="212"/>
      <c r="G39" s="200" t="s">
        <v>385</v>
      </c>
      <c r="H39" s="196">
        <v>9</v>
      </c>
      <c r="I39" s="195">
        <f>I40</f>
        <v>1164.98</v>
      </c>
      <c r="J39" s="195">
        <f>J40</f>
        <v>4405.2400000000007</v>
      </c>
      <c r="K39" s="195">
        <f>K40</f>
        <v>0</v>
      </c>
      <c r="L39" s="195">
        <f>L40</f>
        <v>0</v>
      </c>
    </row>
    <row r="40" spans="1:12" ht="14.25" customHeight="1">
      <c r="A40" s="212">
        <v>2</v>
      </c>
      <c r="B40" s="212">
        <v>2</v>
      </c>
      <c r="C40" s="212">
        <v>1</v>
      </c>
      <c r="D40" s="212"/>
      <c r="E40" s="212"/>
      <c r="F40" s="212"/>
      <c r="G40" s="215" t="s">
        <v>385</v>
      </c>
      <c r="H40" s="214">
        <v>10</v>
      </c>
      <c r="I40" s="216">
        <f>I41+I42+I43+I44+I45+I46+I47+I48+I49+I50+I51+I52+I53+I54+I55</f>
        <v>1164.98</v>
      </c>
      <c r="J40" s="216">
        <f>J41+J42+J43+J44+J45+J46+J47+J48+J49+J50+J51+J52+J53+J54+J55</f>
        <v>4405.2400000000007</v>
      </c>
      <c r="K40" s="216">
        <f>K46</f>
        <v>0</v>
      </c>
      <c r="L40" s="216">
        <f>L41+L42+L43+L44+L45+L47+L48+L49+L50+L51+L52+L53+L54+L55</f>
        <v>0</v>
      </c>
    </row>
    <row r="41" spans="1:12" hidden="1" collapsed="1">
      <c r="A41" s="212">
        <v>2</v>
      </c>
      <c r="B41" s="212">
        <v>2</v>
      </c>
      <c r="C41" s="212">
        <v>1</v>
      </c>
      <c r="D41" s="212">
        <v>1</v>
      </c>
      <c r="E41" s="212">
        <v>1</v>
      </c>
      <c r="F41" s="212">
        <v>1</v>
      </c>
      <c r="G41" s="215" t="s">
        <v>51</v>
      </c>
      <c r="H41" s="214">
        <v>11</v>
      </c>
      <c r="I41" s="213"/>
      <c r="J41" s="213"/>
      <c r="K41" s="212" t="s">
        <v>343</v>
      </c>
      <c r="L41" s="213"/>
    </row>
    <row r="42" spans="1:12" ht="22.5" hidden="1" customHeight="1" collapsed="1">
      <c r="A42" s="212">
        <v>2</v>
      </c>
      <c r="B42" s="212">
        <v>2</v>
      </c>
      <c r="C42" s="212">
        <v>1</v>
      </c>
      <c r="D42" s="212">
        <v>1</v>
      </c>
      <c r="E42" s="212">
        <v>1</v>
      </c>
      <c r="F42" s="212">
        <v>2</v>
      </c>
      <c r="G42" s="215" t="s">
        <v>52</v>
      </c>
      <c r="H42" s="214">
        <v>12</v>
      </c>
      <c r="I42" s="213"/>
      <c r="J42" s="213"/>
      <c r="K42" s="212" t="s">
        <v>343</v>
      </c>
      <c r="L42" s="213"/>
    </row>
    <row r="43" spans="1:12" ht="12.75" customHeight="1">
      <c r="A43" s="212">
        <v>2</v>
      </c>
      <c r="B43" s="212">
        <v>2</v>
      </c>
      <c r="C43" s="212">
        <v>1</v>
      </c>
      <c r="D43" s="212">
        <v>1</v>
      </c>
      <c r="E43" s="212">
        <v>1</v>
      </c>
      <c r="F43" s="212">
        <v>5</v>
      </c>
      <c r="G43" s="215" t="s">
        <v>53</v>
      </c>
      <c r="H43" s="214">
        <v>13</v>
      </c>
      <c r="I43" s="213">
        <v>19.329999999999998</v>
      </c>
      <c r="J43" s="213">
        <v>16.89</v>
      </c>
      <c r="K43" s="212" t="s">
        <v>343</v>
      </c>
      <c r="L43" s="213"/>
    </row>
    <row r="44" spans="1:12" ht="12.75" customHeight="1">
      <c r="A44" s="212">
        <v>2</v>
      </c>
      <c r="B44" s="212">
        <v>2</v>
      </c>
      <c r="C44" s="212">
        <v>1</v>
      </c>
      <c r="D44" s="212">
        <v>1</v>
      </c>
      <c r="E44" s="212">
        <v>1</v>
      </c>
      <c r="F44" s="212">
        <v>6</v>
      </c>
      <c r="G44" s="215" t="s">
        <v>384</v>
      </c>
      <c r="H44" s="214">
        <v>14</v>
      </c>
      <c r="I44" s="213">
        <v>914.81</v>
      </c>
      <c r="J44" s="213">
        <v>1285.46</v>
      </c>
      <c r="K44" s="212" t="s">
        <v>343</v>
      </c>
      <c r="L44" s="213"/>
    </row>
    <row r="45" spans="1:12" ht="23.25" hidden="1" customHeight="1" collapsed="1">
      <c r="A45" s="212">
        <v>2</v>
      </c>
      <c r="B45" s="212">
        <v>2</v>
      </c>
      <c r="C45" s="212">
        <v>1</v>
      </c>
      <c r="D45" s="212">
        <v>1</v>
      </c>
      <c r="E45" s="212">
        <v>1</v>
      </c>
      <c r="F45" s="212">
        <v>7</v>
      </c>
      <c r="G45" s="215" t="s">
        <v>55</v>
      </c>
      <c r="H45" s="214">
        <v>15</v>
      </c>
      <c r="I45" s="213"/>
      <c r="J45" s="213"/>
      <c r="K45" s="212" t="s">
        <v>343</v>
      </c>
      <c r="L45" s="213"/>
    </row>
    <row r="46" spans="1:12" ht="12.75" hidden="1" customHeight="1" collapsed="1">
      <c r="A46" s="212">
        <v>2</v>
      </c>
      <c r="B46" s="212">
        <v>2</v>
      </c>
      <c r="C46" s="212">
        <v>1</v>
      </c>
      <c r="D46" s="212">
        <v>1</v>
      </c>
      <c r="E46" s="212">
        <v>1</v>
      </c>
      <c r="F46" s="212">
        <v>11</v>
      </c>
      <c r="G46" s="215" t="s">
        <v>56</v>
      </c>
      <c r="H46" s="214">
        <v>16</v>
      </c>
      <c r="I46" s="213"/>
      <c r="J46" s="213"/>
      <c r="K46" s="213"/>
      <c r="L46" s="212" t="s">
        <v>343</v>
      </c>
    </row>
    <row r="47" spans="1:12" ht="15.75" hidden="1" customHeight="1" collapsed="1">
      <c r="A47" s="212">
        <v>2</v>
      </c>
      <c r="B47" s="212">
        <v>2</v>
      </c>
      <c r="C47" s="212">
        <v>1</v>
      </c>
      <c r="D47" s="212">
        <v>1</v>
      </c>
      <c r="E47" s="212">
        <v>1</v>
      </c>
      <c r="F47" s="212">
        <v>12</v>
      </c>
      <c r="G47" s="215" t="s">
        <v>57</v>
      </c>
      <c r="H47" s="214">
        <v>17</v>
      </c>
      <c r="I47" s="213"/>
      <c r="J47" s="213"/>
      <c r="K47" s="212" t="s">
        <v>343</v>
      </c>
      <c r="L47" s="213"/>
    </row>
    <row r="48" spans="1:12" ht="22.5" hidden="1" customHeight="1" collapsed="1">
      <c r="A48" s="212">
        <v>2</v>
      </c>
      <c r="B48" s="212">
        <v>2</v>
      </c>
      <c r="C48" s="212">
        <v>1</v>
      </c>
      <c r="D48" s="212">
        <v>1</v>
      </c>
      <c r="E48" s="212">
        <v>1</v>
      </c>
      <c r="F48" s="212">
        <v>14</v>
      </c>
      <c r="G48" s="215" t="s">
        <v>383</v>
      </c>
      <c r="H48" s="214">
        <v>18</v>
      </c>
      <c r="I48" s="213"/>
      <c r="J48" s="213"/>
      <c r="K48" s="212" t="s">
        <v>343</v>
      </c>
      <c r="L48" s="213"/>
    </row>
    <row r="49" spans="1:12" ht="12.75" customHeight="1">
      <c r="A49" s="212">
        <v>2</v>
      </c>
      <c r="B49" s="212">
        <v>2</v>
      </c>
      <c r="C49" s="212">
        <v>1</v>
      </c>
      <c r="D49" s="212">
        <v>1</v>
      </c>
      <c r="E49" s="212">
        <v>1</v>
      </c>
      <c r="F49" s="212">
        <v>15</v>
      </c>
      <c r="G49" s="215" t="s">
        <v>59</v>
      </c>
      <c r="H49" s="214">
        <v>19</v>
      </c>
      <c r="I49" s="213"/>
      <c r="J49" s="213">
        <v>80.77</v>
      </c>
      <c r="K49" s="212" t="s">
        <v>343</v>
      </c>
      <c r="L49" s="213"/>
    </row>
    <row r="50" spans="1:12" hidden="1" collapsed="1">
      <c r="A50" s="212">
        <v>2</v>
      </c>
      <c r="B50" s="212">
        <v>2</v>
      </c>
      <c r="C50" s="212">
        <v>1</v>
      </c>
      <c r="D50" s="212">
        <v>1</v>
      </c>
      <c r="E50" s="212">
        <v>1</v>
      </c>
      <c r="F50" s="212">
        <v>16</v>
      </c>
      <c r="G50" s="215" t="s">
        <v>60</v>
      </c>
      <c r="H50" s="214">
        <v>20</v>
      </c>
      <c r="I50" s="213"/>
      <c r="J50" s="213"/>
      <c r="K50" s="212" t="s">
        <v>343</v>
      </c>
      <c r="L50" s="213"/>
    </row>
    <row r="51" spans="1:12" ht="22.5" hidden="1" customHeight="1" collapsed="1">
      <c r="A51" s="212">
        <v>2</v>
      </c>
      <c r="B51" s="212">
        <v>2</v>
      </c>
      <c r="C51" s="212">
        <v>1</v>
      </c>
      <c r="D51" s="212">
        <v>1</v>
      </c>
      <c r="E51" s="212">
        <v>1</v>
      </c>
      <c r="F51" s="212">
        <v>17</v>
      </c>
      <c r="G51" s="215" t="s">
        <v>61</v>
      </c>
      <c r="H51" s="214">
        <v>21</v>
      </c>
      <c r="I51" s="213"/>
      <c r="J51" s="213"/>
      <c r="K51" s="212" t="s">
        <v>343</v>
      </c>
      <c r="L51" s="213"/>
    </row>
    <row r="52" spans="1:12" ht="12.75" customHeight="1">
      <c r="A52" s="212">
        <v>2</v>
      </c>
      <c r="B52" s="212">
        <v>2</v>
      </c>
      <c r="C52" s="212">
        <v>1</v>
      </c>
      <c r="D52" s="212">
        <v>1</v>
      </c>
      <c r="E52" s="212">
        <v>1</v>
      </c>
      <c r="F52" s="212">
        <v>20</v>
      </c>
      <c r="G52" s="215" t="s">
        <v>62</v>
      </c>
      <c r="H52" s="214">
        <v>22</v>
      </c>
      <c r="I52" s="213">
        <v>230.84</v>
      </c>
      <c r="J52" s="213">
        <v>2897.85</v>
      </c>
      <c r="K52" s="212" t="s">
        <v>343</v>
      </c>
      <c r="L52" s="213"/>
    </row>
    <row r="53" spans="1:12" ht="24" hidden="1" customHeight="1" collapsed="1">
      <c r="A53" s="212">
        <v>2</v>
      </c>
      <c r="B53" s="212">
        <v>2</v>
      </c>
      <c r="C53" s="212">
        <v>1</v>
      </c>
      <c r="D53" s="212">
        <v>1</v>
      </c>
      <c r="E53" s="212">
        <v>1</v>
      </c>
      <c r="F53" s="212">
        <v>21</v>
      </c>
      <c r="G53" s="215" t="s">
        <v>63</v>
      </c>
      <c r="H53" s="214">
        <v>23</v>
      </c>
      <c r="I53" s="213"/>
      <c r="J53" s="213"/>
      <c r="K53" s="212" t="s">
        <v>343</v>
      </c>
      <c r="L53" s="213"/>
    </row>
    <row r="54" spans="1:12" hidden="1" collapsed="1">
      <c r="A54" s="212">
        <v>2</v>
      </c>
      <c r="B54" s="212">
        <v>2</v>
      </c>
      <c r="C54" s="212">
        <v>1</v>
      </c>
      <c r="D54" s="212">
        <v>1</v>
      </c>
      <c r="E54" s="212">
        <v>1</v>
      </c>
      <c r="F54" s="212">
        <v>22</v>
      </c>
      <c r="G54" s="215" t="s">
        <v>64</v>
      </c>
      <c r="H54" s="214">
        <v>24</v>
      </c>
      <c r="I54" s="213"/>
      <c r="J54" s="213"/>
      <c r="K54" s="212" t="s">
        <v>343</v>
      </c>
      <c r="L54" s="213"/>
    </row>
    <row r="55" spans="1:12" ht="12.75" customHeight="1">
      <c r="A55" s="212">
        <v>2</v>
      </c>
      <c r="B55" s="212">
        <v>2</v>
      </c>
      <c r="C55" s="212">
        <v>1</v>
      </c>
      <c r="D55" s="212">
        <v>1</v>
      </c>
      <c r="E55" s="212">
        <v>1</v>
      </c>
      <c r="F55" s="212">
        <v>30</v>
      </c>
      <c r="G55" s="215" t="s">
        <v>65</v>
      </c>
      <c r="H55" s="214">
        <v>25</v>
      </c>
      <c r="I55" s="213"/>
      <c r="J55" s="213">
        <v>124.27</v>
      </c>
      <c r="K55" s="212" t="s">
        <v>343</v>
      </c>
      <c r="L55" s="213"/>
    </row>
    <row r="56" spans="1:12" hidden="1" collapsed="1">
      <c r="A56" s="201">
        <v>2</v>
      </c>
      <c r="B56" s="201">
        <v>3</v>
      </c>
      <c r="C56" s="201"/>
      <c r="D56" s="201"/>
      <c r="E56" s="201"/>
      <c r="F56" s="201"/>
      <c r="G56" s="200" t="s">
        <v>66</v>
      </c>
      <c r="H56" s="196">
        <v>26</v>
      </c>
      <c r="I56" s="195">
        <f>I57+I70</f>
        <v>0</v>
      </c>
      <c r="J56" s="195">
        <f>J57+J70</f>
        <v>0</v>
      </c>
      <c r="K56" s="212" t="s">
        <v>343</v>
      </c>
      <c r="L56" s="195">
        <f>L57+L70</f>
        <v>0</v>
      </c>
    </row>
    <row r="57" spans="1:12" hidden="1" collapsed="1">
      <c r="A57" s="212">
        <v>2</v>
      </c>
      <c r="B57" s="212">
        <v>3</v>
      </c>
      <c r="C57" s="212">
        <v>1</v>
      </c>
      <c r="D57" s="212"/>
      <c r="E57" s="212"/>
      <c r="F57" s="212"/>
      <c r="G57" s="215" t="s">
        <v>66</v>
      </c>
      <c r="H57" s="214">
        <v>27</v>
      </c>
      <c r="I57" s="216">
        <f>I58+I62+I66</f>
        <v>0</v>
      </c>
      <c r="J57" s="216">
        <f>J58+J62+J66</f>
        <v>0</v>
      </c>
      <c r="K57" s="212" t="s">
        <v>343</v>
      </c>
      <c r="L57" s="216">
        <f>L58+L62+L66</f>
        <v>0</v>
      </c>
    </row>
    <row r="58" spans="1:12" hidden="1" collapsed="1">
      <c r="A58" s="212">
        <v>2</v>
      </c>
      <c r="B58" s="212">
        <v>3</v>
      </c>
      <c r="C58" s="212">
        <v>1</v>
      </c>
      <c r="D58" s="212">
        <v>1</v>
      </c>
      <c r="E58" s="212"/>
      <c r="F58" s="212"/>
      <c r="G58" s="215" t="s">
        <v>68</v>
      </c>
      <c r="H58" s="214">
        <v>28</v>
      </c>
      <c r="I58" s="216">
        <f>I59+I60+I61</f>
        <v>0</v>
      </c>
      <c r="J58" s="216">
        <f>J59+J60+J61</f>
        <v>0</v>
      </c>
      <c r="K58" s="212" t="s">
        <v>343</v>
      </c>
      <c r="L58" s="216">
        <f>L59+L60+L61</f>
        <v>0</v>
      </c>
    </row>
    <row r="59" spans="1:12" ht="16.5" hidden="1" customHeight="1" collapsed="1">
      <c r="A59" s="212">
        <v>2</v>
      </c>
      <c r="B59" s="212">
        <v>3</v>
      </c>
      <c r="C59" s="212">
        <v>1</v>
      </c>
      <c r="D59" s="212">
        <v>1</v>
      </c>
      <c r="E59" s="212">
        <v>1</v>
      </c>
      <c r="F59" s="212">
        <v>1</v>
      </c>
      <c r="G59" s="215" t="s">
        <v>69</v>
      </c>
      <c r="H59" s="214">
        <v>29</v>
      </c>
      <c r="I59" s="213"/>
      <c r="J59" s="213"/>
      <c r="K59" s="212" t="s">
        <v>343</v>
      </c>
      <c r="L59" s="213"/>
    </row>
    <row r="60" spans="1:12" ht="15" hidden="1" customHeight="1" collapsed="1">
      <c r="A60" s="212">
        <v>2</v>
      </c>
      <c r="B60" s="212">
        <v>3</v>
      </c>
      <c r="C60" s="212">
        <v>1</v>
      </c>
      <c r="D60" s="212">
        <v>1</v>
      </c>
      <c r="E60" s="212">
        <v>1</v>
      </c>
      <c r="F60" s="212">
        <v>2</v>
      </c>
      <c r="G60" s="215" t="s">
        <v>70</v>
      </c>
      <c r="H60" s="214">
        <v>30</v>
      </c>
      <c r="I60" s="213"/>
      <c r="J60" s="213"/>
      <c r="K60" s="212" t="s">
        <v>343</v>
      </c>
      <c r="L60" s="213"/>
    </row>
    <row r="61" spans="1:12" ht="16.5" hidden="1" customHeight="1" collapsed="1">
      <c r="A61" s="212">
        <v>2</v>
      </c>
      <c r="B61" s="212">
        <v>3</v>
      </c>
      <c r="C61" s="212">
        <v>1</v>
      </c>
      <c r="D61" s="212">
        <v>1</v>
      </c>
      <c r="E61" s="212">
        <v>1</v>
      </c>
      <c r="F61" s="212">
        <v>3</v>
      </c>
      <c r="G61" s="215" t="s">
        <v>381</v>
      </c>
      <c r="H61" s="214">
        <v>31</v>
      </c>
      <c r="I61" s="213"/>
      <c r="J61" s="213"/>
      <c r="K61" s="212" t="s">
        <v>343</v>
      </c>
      <c r="L61" s="213"/>
    </row>
    <row r="62" spans="1:12" ht="21.75" hidden="1" customHeight="1" collapsed="1">
      <c r="A62" s="212">
        <v>2</v>
      </c>
      <c r="B62" s="212">
        <v>3</v>
      </c>
      <c r="C62" s="212">
        <v>1</v>
      </c>
      <c r="D62" s="212">
        <v>2</v>
      </c>
      <c r="E62" s="212"/>
      <c r="F62" s="212"/>
      <c r="G62" s="215" t="s">
        <v>382</v>
      </c>
      <c r="H62" s="214">
        <v>32</v>
      </c>
      <c r="I62" s="216">
        <f>I63+I64+I65</f>
        <v>0</v>
      </c>
      <c r="J62" s="216">
        <f>J63+J64+J65</f>
        <v>0</v>
      </c>
      <c r="K62" s="212" t="s">
        <v>343</v>
      </c>
      <c r="L62" s="216">
        <f>L63+L64+L65</f>
        <v>0</v>
      </c>
    </row>
    <row r="63" spans="1:12" ht="18" hidden="1" customHeight="1" collapsed="1">
      <c r="A63" s="212">
        <v>2</v>
      </c>
      <c r="B63" s="212">
        <v>3</v>
      </c>
      <c r="C63" s="212">
        <v>1</v>
      </c>
      <c r="D63" s="212">
        <v>2</v>
      </c>
      <c r="E63" s="212">
        <v>1</v>
      </c>
      <c r="F63" s="212">
        <v>1</v>
      </c>
      <c r="G63" s="215" t="s">
        <v>69</v>
      </c>
      <c r="H63" s="214">
        <v>33</v>
      </c>
      <c r="I63" s="213"/>
      <c r="J63" s="213"/>
      <c r="K63" s="212" t="s">
        <v>343</v>
      </c>
      <c r="L63" s="213"/>
    </row>
    <row r="64" spans="1:12" ht="15.75" hidden="1" customHeight="1" collapsed="1">
      <c r="A64" s="212">
        <v>2</v>
      </c>
      <c r="B64" s="212">
        <v>3</v>
      </c>
      <c r="C64" s="212">
        <v>1</v>
      </c>
      <c r="D64" s="212">
        <v>2</v>
      </c>
      <c r="E64" s="212">
        <v>1</v>
      </c>
      <c r="F64" s="212">
        <v>2</v>
      </c>
      <c r="G64" s="215" t="s">
        <v>70</v>
      </c>
      <c r="H64" s="214">
        <v>34</v>
      </c>
      <c r="I64" s="213"/>
      <c r="J64" s="213"/>
      <c r="K64" s="212" t="s">
        <v>343</v>
      </c>
      <c r="L64" s="213"/>
    </row>
    <row r="65" spans="1:12" ht="15.75" hidden="1" customHeight="1" collapsed="1">
      <c r="A65" s="212">
        <v>2</v>
      </c>
      <c r="B65" s="212">
        <v>3</v>
      </c>
      <c r="C65" s="212">
        <v>1</v>
      </c>
      <c r="D65" s="212">
        <v>2</v>
      </c>
      <c r="E65" s="212">
        <v>1</v>
      </c>
      <c r="F65" s="212">
        <v>3</v>
      </c>
      <c r="G65" s="215" t="s">
        <v>381</v>
      </c>
      <c r="H65" s="214">
        <v>35</v>
      </c>
      <c r="I65" s="213"/>
      <c r="J65" s="213"/>
      <c r="K65" s="212" t="s">
        <v>343</v>
      </c>
      <c r="L65" s="213"/>
    </row>
    <row r="66" spans="1:12" ht="20.25" hidden="1" customHeight="1" collapsed="1">
      <c r="A66" s="212">
        <v>2</v>
      </c>
      <c r="B66" s="212">
        <v>3</v>
      </c>
      <c r="C66" s="212">
        <v>1</v>
      </c>
      <c r="D66" s="212">
        <v>3</v>
      </c>
      <c r="E66" s="212"/>
      <c r="F66" s="212"/>
      <c r="G66" s="215" t="s">
        <v>74</v>
      </c>
      <c r="H66" s="214">
        <v>36</v>
      </c>
      <c r="I66" s="216">
        <f>I67+I68+I69</f>
        <v>0</v>
      </c>
      <c r="J66" s="216">
        <f>J67+J68+J69</f>
        <v>0</v>
      </c>
      <c r="K66" s="212" t="s">
        <v>343</v>
      </c>
      <c r="L66" s="216">
        <f>L67+L68+L69</f>
        <v>0</v>
      </c>
    </row>
    <row r="67" spans="1:12" hidden="1" collapsed="1">
      <c r="A67" s="212">
        <v>2</v>
      </c>
      <c r="B67" s="212">
        <v>3</v>
      </c>
      <c r="C67" s="212">
        <v>1</v>
      </c>
      <c r="D67" s="212">
        <v>3</v>
      </c>
      <c r="E67" s="212">
        <v>1</v>
      </c>
      <c r="F67" s="212">
        <v>1</v>
      </c>
      <c r="G67" s="215" t="s">
        <v>75</v>
      </c>
      <c r="H67" s="214">
        <v>37</v>
      </c>
      <c r="I67" s="213"/>
      <c r="J67" s="213"/>
      <c r="K67" s="212" t="s">
        <v>343</v>
      </c>
      <c r="L67" s="213"/>
    </row>
    <row r="68" spans="1:12" ht="13.5" hidden="1" customHeight="1" collapsed="1">
      <c r="A68" s="212">
        <v>2</v>
      </c>
      <c r="B68" s="212">
        <v>3</v>
      </c>
      <c r="C68" s="212">
        <v>1</v>
      </c>
      <c r="D68" s="212">
        <v>3</v>
      </c>
      <c r="E68" s="212">
        <v>1</v>
      </c>
      <c r="F68" s="212">
        <v>2</v>
      </c>
      <c r="G68" s="215" t="s">
        <v>76</v>
      </c>
      <c r="H68" s="214">
        <v>38</v>
      </c>
      <c r="I68" s="213"/>
      <c r="J68" s="213"/>
      <c r="K68" s="212" t="s">
        <v>343</v>
      </c>
      <c r="L68" s="213"/>
    </row>
    <row r="69" spans="1:12" ht="15" hidden="1" customHeight="1" collapsed="1">
      <c r="A69" s="212">
        <v>2</v>
      </c>
      <c r="B69" s="212">
        <v>3</v>
      </c>
      <c r="C69" s="212">
        <v>1</v>
      </c>
      <c r="D69" s="212">
        <v>3</v>
      </c>
      <c r="E69" s="212">
        <v>1</v>
      </c>
      <c r="F69" s="212">
        <v>3</v>
      </c>
      <c r="G69" s="215" t="s">
        <v>77</v>
      </c>
      <c r="H69" s="214">
        <v>39</v>
      </c>
      <c r="I69" s="213"/>
      <c r="J69" s="213"/>
      <c r="K69" s="212" t="s">
        <v>343</v>
      </c>
      <c r="L69" s="213"/>
    </row>
    <row r="70" spans="1:12" hidden="1" collapsed="1">
      <c r="A70" s="212">
        <v>2</v>
      </c>
      <c r="B70" s="212">
        <v>3</v>
      </c>
      <c r="C70" s="212">
        <v>2</v>
      </c>
      <c r="D70" s="212"/>
      <c r="E70" s="212"/>
      <c r="F70" s="212"/>
      <c r="G70" s="215" t="s">
        <v>78</v>
      </c>
      <c r="H70" s="214">
        <v>40</v>
      </c>
      <c r="I70" s="216">
        <f>I72</f>
        <v>0</v>
      </c>
      <c r="J70" s="216">
        <f>J72</f>
        <v>0</v>
      </c>
      <c r="K70" s="212" t="s">
        <v>343</v>
      </c>
      <c r="L70" s="216">
        <f>L72</f>
        <v>0</v>
      </c>
    </row>
    <row r="71" spans="1:12" hidden="1" collapsed="1">
      <c r="A71" s="212">
        <v>2</v>
      </c>
      <c r="B71" s="212">
        <v>3</v>
      </c>
      <c r="C71" s="212">
        <v>2</v>
      </c>
      <c r="D71" s="212">
        <v>1</v>
      </c>
      <c r="E71" s="212"/>
      <c r="F71" s="212"/>
      <c r="G71" s="215" t="s">
        <v>78</v>
      </c>
      <c r="H71" s="214">
        <v>41</v>
      </c>
      <c r="I71" s="216">
        <f>I72</f>
        <v>0</v>
      </c>
      <c r="J71" s="216">
        <f>J72</f>
        <v>0</v>
      </c>
      <c r="K71" s="212" t="s">
        <v>343</v>
      </c>
      <c r="L71" s="216">
        <f>L72</f>
        <v>0</v>
      </c>
    </row>
    <row r="72" spans="1:12" hidden="1" collapsed="1">
      <c r="A72" s="212">
        <v>2</v>
      </c>
      <c r="B72" s="212">
        <v>3</v>
      </c>
      <c r="C72" s="212">
        <v>2</v>
      </c>
      <c r="D72" s="212">
        <v>1</v>
      </c>
      <c r="E72" s="212">
        <v>1</v>
      </c>
      <c r="F72" s="212">
        <v>1</v>
      </c>
      <c r="G72" s="215" t="s">
        <v>78</v>
      </c>
      <c r="H72" s="214">
        <v>42</v>
      </c>
      <c r="I72" s="213"/>
      <c r="J72" s="213"/>
      <c r="K72" s="212" t="s">
        <v>343</v>
      </c>
      <c r="L72" s="213"/>
    </row>
    <row r="73" spans="1:12" hidden="1" collapsed="1">
      <c r="A73" s="201">
        <v>2</v>
      </c>
      <c r="B73" s="201">
        <v>4</v>
      </c>
      <c r="C73" s="201"/>
      <c r="D73" s="201"/>
      <c r="E73" s="201"/>
      <c r="F73" s="201"/>
      <c r="G73" s="200" t="s">
        <v>380</v>
      </c>
      <c r="H73" s="196">
        <v>43</v>
      </c>
      <c r="I73" s="195">
        <f>I74</f>
        <v>0</v>
      </c>
      <c r="J73" s="195">
        <f>J74</f>
        <v>0</v>
      </c>
      <c r="K73" s="212" t="s">
        <v>343</v>
      </c>
      <c r="L73" s="195">
        <f>L74</f>
        <v>0</v>
      </c>
    </row>
    <row r="74" spans="1:12" hidden="1" collapsed="1">
      <c r="A74" s="212">
        <v>2</v>
      </c>
      <c r="B74" s="212">
        <v>4</v>
      </c>
      <c r="C74" s="212">
        <v>1</v>
      </c>
      <c r="D74" s="212"/>
      <c r="E74" s="212"/>
      <c r="F74" s="212"/>
      <c r="G74" s="215" t="s">
        <v>379</v>
      </c>
      <c r="H74" s="214">
        <v>44</v>
      </c>
      <c r="I74" s="216">
        <f>I75+I76+I77</f>
        <v>0</v>
      </c>
      <c r="J74" s="216">
        <f>J75+J76+J77</f>
        <v>0</v>
      </c>
      <c r="K74" s="212" t="s">
        <v>343</v>
      </c>
      <c r="L74" s="216">
        <f>L75+L76+L77</f>
        <v>0</v>
      </c>
    </row>
    <row r="75" spans="1:12" hidden="1" collapsed="1">
      <c r="A75" s="212">
        <v>2</v>
      </c>
      <c r="B75" s="212">
        <v>4</v>
      </c>
      <c r="C75" s="212">
        <v>1</v>
      </c>
      <c r="D75" s="212">
        <v>1</v>
      </c>
      <c r="E75" s="212">
        <v>1</v>
      </c>
      <c r="F75" s="212">
        <v>1</v>
      </c>
      <c r="G75" s="215" t="s">
        <v>81</v>
      </c>
      <c r="H75" s="214">
        <v>45</v>
      </c>
      <c r="I75" s="213"/>
      <c r="J75" s="213"/>
      <c r="K75" s="212" t="s">
        <v>343</v>
      </c>
      <c r="L75" s="213"/>
    </row>
    <row r="76" spans="1:12" hidden="1" collapsed="1">
      <c r="A76" s="212">
        <v>2</v>
      </c>
      <c r="B76" s="212">
        <v>4</v>
      </c>
      <c r="C76" s="212">
        <v>1</v>
      </c>
      <c r="D76" s="212">
        <v>1</v>
      </c>
      <c r="E76" s="212">
        <v>1</v>
      </c>
      <c r="F76" s="212">
        <v>2</v>
      </c>
      <c r="G76" s="215" t="s">
        <v>82</v>
      </c>
      <c r="H76" s="214">
        <v>46</v>
      </c>
      <c r="I76" s="213"/>
      <c r="J76" s="213"/>
      <c r="K76" s="212" t="s">
        <v>343</v>
      </c>
      <c r="L76" s="213"/>
    </row>
    <row r="77" spans="1:12" hidden="1" collapsed="1">
      <c r="A77" s="212">
        <v>2</v>
      </c>
      <c r="B77" s="212">
        <v>4</v>
      </c>
      <c r="C77" s="212">
        <v>1</v>
      </c>
      <c r="D77" s="212">
        <v>1</v>
      </c>
      <c r="E77" s="212">
        <v>1</v>
      </c>
      <c r="F77" s="212">
        <v>3</v>
      </c>
      <c r="G77" s="215" t="s">
        <v>83</v>
      </c>
      <c r="H77" s="214">
        <v>47</v>
      </c>
      <c r="I77" s="217"/>
      <c r="J77" s="213"/>
      <c r="K77" s="212" t="s">
        <v>343</v>
      </c>
      <c r="L77" s="213"/>
    </row>
    <row r="78" spans="1:12" hidden="1" collapsed="1">
      <c r="A78" s="201">
        <v>2</v>
      </c>
      <c r="B78" s="201">
        <v>5</v>
      </c>
      <c r="C78" s="201"/>
      <c r="D78" s="201"/>
      <c r="E78" s="201"/>
      <c r="F78" s="201"/>
      <c r="G78" s="200" t="s">
        <v>378</v>
      </c>
      <c r="H78" s="196">
        <v>48</v>
      </c>
      <c r="I78" s="195">
        <f>I79+I82+I85</f>
        <v>0</v>
      </c>
      <c r="J78" s="195">
        <f>J79+J82+J85</f>
        <v>0</v>
      </c>
      <c r="K78" s="212" t="s">
        <v>343</v>
      </c>
      <c r="L78" s="195">
        <f>L79+L82+L85</f>
        <v>0</v>
      </c>
    </row>
    <row r="79" spans="1:12" hidden="1" collapsed="1">
      <c r="A79" s="212">
        <v>2</v>
      </c>
      <c r="B79" s="212">
        <v>5</v>
      </c>
      <c r="C79" s="212">
        <v>1</v>
      </c>
      <c r="D79" s="212"/>
      <c r="E79" s="212"/>
      <c r="F79" s="212"/>
      <c r="G79" s="215" t="s">
        <v>377</v>
      </c>
      <c r="H79" s="214">
        <v>49</v>
      </c>
      <c r="I79" s="216">
        <f>I80+I81</f>
        <v>0</v>
      </c>
      <c r="J79" s="216">
        <f>J80+J81</f>
        <v>0</v>
      </c>
      <c r="K79" s="212" t="s">
        <v>343</v>
      </c>
      <c r="L79" s="216">
        <f>L80+L81</f>
        <v>0</v>
      </c>
    </row>
    <row r="80" spans="1:12" ht="22.5" hidden="1" customHeight="1" collapsed="1">
      <c r="A80" s="212">
        <v>2</v>
      </c>
      <c r="B80" s="212">
        <v>5</v>
      </c>
      <c r="C80" s="212">
        <v>1</v>
      </c>
      <c r="D80" s="212">
        <v>1</v>
      </c>
      <c r="E80" s="212">
        <v>1</v>
      </c>
      <c r="F80" s="212">
        <v>1</v>
      </c>
      <c r="G80" s="215" t="s">
        <v>86</v>
      </c>
      <c r="H80" s="214">
        <v>50</v>
      </c>
      <c r="I80" s="213"/>
      <c r="J80" s="213"/>
      <c r="K80" s="212" t="s">
        <v>343</v>
      </c>
      <c r="L80" s="213"/>
    </row>
    <row r="81" spans="1:12" ht="15" hidden="1" customHeight="1" collapsed="1">
      <c r="A81" s="212">
        <v>2</v>
      </c>
      <c r="B81" s="212">
        <v>5</v>
      </c>
      <c r="C81" s="212">
        <v>1</v>
      </c>
      <c r="D81" s="212">
        <v>1</v>
      </c>
      <c r="E81" s="212">
        <v>1</v>
      </c>
      <c r="F81" s="212">
        <v>2</v>
      </c>
      <c r="G81" s="215" t="s">
        <v>87</v>
      </c>
      <c r="H81" s="214">
        <v>51</v>
      </c>
      <c r="I81" s="213"/>
      <c r="J81" s="213"/>
      <c r="K81" s="212" t="s">
        <v>343</v>
      </c>
      <c r="L81" s="213"/>
    </row>
    <row r="82" spans="1:12" ht="13.5" hidden="1" customHeight="1" collapsed="1">
      <c r="A82" s="212">
        <v>2</v>
      </c>
      <c r="B82" s="212">
        <v>5</v>
      </c>
      <c r="C82" s="212">
        <v>2</v>
      </c>
      <c r="D82" s="212"/>
      <c r="E82" s="212"/>
      <c r="F82" s="212"/>
      <c r="G82" s="215" t="s">
        <v>376</v>
      </c>
      <c r="H82" s="214">
        <v>52</v>
      </c>
      <c r="I82" s="216">
        <f>I83+I84</f>
        <v>0</v>
      </c>
      <c r="J82" s="216">
        <f>J83+J84</f>
        <v>0</v>
      </c>
      <c r="K82" s="212" t="s">
        <v>343</v>
      </c>
      <c r="L82" s="216">
        <f>L83+L84</f>
        <v>0</v>
      </c>
    </row>
    <row r="83" spans="1:12" ht="23.25" hidden="1" customHeight="1" collapsed="1">
      <c r="A83" s="212">
        <v>2</v>
      </c>
      <c r="B83" s="212">
        <v>5</v>
      </c>
      <c r="C83" s="212">
        <v>2</v>
      </c>
      <c r="D83" s="212">
        <v>1</v>
      </c>
      <c r="E83" s="212">
        <v>1</v>
      </c>
      <c r="F83" s="212">
        <v>1</v>
      </c>
      <c r="G83" s="215" t="s">
        <v>89</v>
      </c>
      <c r="H83" s="214">
        <v>53</v>
      </c>
      <c r="I83" s="213"/>
      <c r="J83" s="213"/>
      <c r="K83" s="212" t="s">
        <v>343</v>
      </c>
      <c r="L83" s="213"/>
    </row>
    <row r="84" spans="1:12" ht="22.5" hidden="1" customHeight="1" collapsed="1">
      <c r="A84" s="212">
        <v>2</v>
      </c>
      <c r="B84" s="212">
        <v>5</v>
      </c>
      <c r="C84" s="212">
        <v>2</v>
      </c>
      <c r="D84" s="212">
        <v>1</v>
      </c>
      <c r="E84" s="212">
        <v>1</v>
      </c>
      <c r="F84" s="212">
        <v>2</v>
      </c>
      <c r="G84" s="215" t="s">
        <v>375</v>
      </c>
      <c r="H84" s="214">
        <v>54</v>
      </c>
      <c r="I84" s="213"/>
      <c r="J84" s="213"/>
      <c r="K84" s="212" t="s">
        <v>343</v>
      </c>
      <c r="L84" s="213"/>
    </row>
    <row r="85" spans="1:12" ht="22.5" hidden="1" customHeight="1" collapsed="1">
      <c r="A85" s="212">
        <v>2</v>
      </c>
      <c r="B85" s="212">
        <v>5</v>
      </c>
      <c r="C85" s="212">
        <v>3</v>
      </c>
      <c r="D85" s="212"/>
      <c r="E85" s="212"/>
      <c r="F85" s="212"/>
      <c r="G85" s="215" t="s">
        <v>91</v>
      </c>
      <c r="H85" s="214">
        <v>55</v>
      </c>
      <c r="I85" s="216">
        <f>I86+I87+I88+I89</f>
        <v>0</v>
      </c>
      <c r="J85" s="216">
        <f>J86+J87+J88+J89</f>
        <v>0</v>
      </c>
      <c r="K85" s="212" t="s">
        <v>343</v>
      </c>
      <c r="L85" s="216">
        <f>L86+L87+L88+L89</f>
        <v>0</v>
      </c>
    </row>
    <row r="86" spans="1:12" ht="21.75" hidden="1" customHeight="1" collapsed="1">
      <c r="A86" s="212">
        <v>2</v>
      </c>
      <c r="B86" s="212">
        <v>5</v>
      </c>
      <c r="C86" s="212">
        <v>3</v>
      </c>
      <c r="D86" s="212">
        <v>1</v>
      </c>
      <c r="E86" s="212">
        <v>1</v>
      </c>
      <c r="F86" s="212">
        <v>1</v>
      </c>
      <c r="G86" s="215" t="s">
        <v>374</v>
      </c>
      <c r="H86" s="214">
        <v>56</v>
      </c>
      <c r="I86" s="213"/>
      <c r="J86" s="213"/>
      <c r="K86" s="212" t="s">
        <v>343</v>
      </c>
      <c r="L86" s="213"/>
    </row>
    <row r="87" spans="1:12" ht="18" hidden="1" customHeight="1" collapsed="1">
      <c r="A87" s="212">
        <v>2</v>
      </c>
      <c r="B87" s="212">
        <v>5</v>
      </c>
      <c r="C87" s="212">
        <v>3</v>
      </c>
      <c r="D87" s="212">
        <v>1</v>
      </c>
      <c r="E87" s="212">
        <v>1</v>
      </c>
      <c r="F87" s="212">
        <v>2</v>
      </c>
      <c r="G87" s="215" t="s">
        <v>93</v>
      </c>
      <c r="H87" s="214">
        <v>57</v>
      </c>
      <c r="I87" s="213"/>
      <c r="J87" s="213"/>
      <c r="K87" s="212" t="s">
        <v>343</v>
      </c>
      <c r="L87" s="213"/>
    </row>
    <row r="88" spans="1:12" ht="23.25" hidden="1" customHeight="1" collapsed="1">
      <c r="A88" s="212">
        <v>2</v>
      </c>
      <c r="B88" s="212">
        <v>5</v>
      </c>
      <c r="C88" s="212">
        <v>3</v>
      </c>
      <c r="D88" s="212">
        <v>2</v>
      </c>
      <c r="E88" s="212">
        <v>1</v>
      </c>
      <c r="F88" s="212">
        <v>1</v>
      </c>
      <c r="G88" s="215" t="s">
        <v>94</v>
      </c>
      <c r="H88" s="214">
        <v>58</v>
      </c>
      <c r="I88" s="213"/>
      <c r="J88" s="213"/>
      <c r="K88" s="212" t="s">
        <v>343</v>
      </c>
      <c r="L88" s="213"/>
    </row>
    <row r="89" spans="1:12" ht="15.75" hidden="1" customHeight="1" collapsed="1">
      <c r="A89" s="212">
        <v>2</v>
      </c>
      <c r="B89" s="212">
        <v>5</v>
      </c>
      <c r="C89" s="212">
        <v>3</v>
      </c>
      <c r="D89" s="212">
        <v>2</v>
      </c>
      <c r="E89" s="212">
        <v>1</v>
      </c>
      <c r="F89" s="212">
        <v>2</v>
      </c>
      <c r="G89" s="215" t="s">
        <v>95</v>
      </c>
      <c r="H89" s="214">
        <v>59</v>
      </c>
      <c r="I89" s="213"/>
      <c r="J89" s="213"/>
      <c r="K89" s="212" t="s">
        <v>343</v>
      </c>
      <c r="L89" s="213"/>
    </row>
    <row r="90" spans="1:12" ht="13.5" hidden="1" customHeight="1" collapsed="1">
      <c r="A90" s="201">
        <v>2</v>
      </c>
      <c r="B90" s="201">
        <v>6</v>
      </c>
      <c r="C90" s="201"/>
      <c r="D90" s="201"/>
      <c r="E90" s="201"/>
      <c r="F90" s="201"/>
      <c r="G90" s="200" t="s">
        <v>373</v>
      </c>
      <c r="H90" s="196">
        <v>60</v>
      </c>
      <c r="I90" s="195">
        <f>I91+I94+I96+I98+I100</f>
        <v>0</v>
      </c>
      <c r="J90" s="195">
        <f>J91+J94+J96+J98+J100</f>
        <v>0</v>
      </c>
      <c r="K90" s="212" t="s">
        <v>343</v>
      </c>
      <c r="L90" s="195">
        <f>L91+L94+L96+L98+L100</f>
        <v>0</v>
      </c>
    </row>
    <row r="91" spans="1:12" hidden="1" collapsed="1">
      <c r="A91" s="212">
        <v>2</v>
      </c>
      <c r="B91" s="212">
        <v>6</v>
      </c>
      <c r="C91" s="212">
        <v>1</v>
      </c>
      <c r="D91" s="212"/>
      <c r="E91" s="212"/>
      <c r="F91" s="212"/>
      <c r="G91" s="215" t="s">
        <v>372</v>
      </c>
      <c r="H91" s="214">
        <v>61</v>
      </c>
      <c r="I91" s="216">
        <f>I92+I93</f>
        <v>0</v>
      </c>
      <c r="J91" s="216">
        <f>J92+J93</f>
        <v>0</v>
      </c>
      <c r="K91" s="212" t="s">
        <v>343</v>
      </c>
      <c r="L91" s="216">
        <f>L92+L93</f>
        <v>0</v>
      </c>
    </row>
    <row r="92" spans="1:12" hidden="1" collapsed="1">
      <c r="A92" s="212">
        <v>2</v>
      </c>
      <c r="B92" s="212">
        <v>6</v>
      </c>
      <c r="C92" s="212">
        <v>1</v>
      </c>
      <c r="D92" s="212">
        <v>1</v>
      </c>
      <c r="E92" s="212">
        <v>1</v>
      </c>
      <c r="F92" s="212">
        <v>1</v>
      </c>
      <c r="G92" s="215" t="s">
        <v>371</v>
      </c>
      <c r="H92" s="214">
        <v>62</v>
      </c>
      <c r="I92" s="217"/>
      <c r="J92" s="213"/>
      <c r="K92" s="212" t="s">
        <v>343</v>
      </c>
      <c r="L92" s="213"/>
    </row>
    <row r="93" spans="1:12" hidden="1" collapsed="1">
      <c r="A93" s="212">
        <v>2</v>
      </c>
      <c r="B93" s="212">
        <v>6</v>
      </c>
      <c r="C93" s="212">
        <v>1</v>
      </c>
      <c r="D93" s="212">
        <v>1</v>
      </c>
      <c r="E93" s="212">
        <v>1</v>
      </c>
      <c r="F93" s="212">
        <v>2</v>
      </c>
      <c r="G93" s="215" t="s">
        <v>370</v>
      </c>
      <c r="H93" s="214">
        <v>63</v>
      </c>
      <c r="I93" s="217"/>
      <c r="J93" s="213"/>
      <c r="K93" s="212" t="s">
        <v>343</v>
      </c>
      <c r="L93" s="213"/>
    </row>
    <row r="94" spans="1:12" ht="15" hidden="1" customHeight="1" collapsed="1">
      <c r="A94" s="212">
        <v>2</v>
      </c>
      <c r="B94" s="212">
        <v>6</v>
      </c>
      <c r="C94" s="212">
        <v>2</v>
      </c>
      <c r="D94" s="212"/>
      <c r="E94" s="212"/>
      <c r="F94" s="212"/>
      <c r="G94" s="215" t="s">
        <v>369</v>
      </c>
      <c r="H94" s="214">
        <v>64</v>
      </c>
      <c r="I94" s="216">
        <f>I95</f>
        <v>0</v>
      </c>
      <c r="J94" s="216">
        <f>J95</f>
        <v>0</v>
      </c>
      <c r="K94" s="212" t="s">
        <v>343</v>
      </c>
      <c r="L94" s="216">
        <f>L95</f>
        <v>0</v>
      </c>
    </row>
    <row r="95" spans="1:12" ht="17.25" hidden="1" customHeight="1" collapsed="1">
      <c r="A95" s="212">
        <v>2</v>
      </c>
      <c r="B95" s="212">
        <v>6</v>
      </c>
      <c r="C95" s="212">
        <v>2</v>
      </c>
      <c r="D95" s="212">
        <v>1</v>
      </c>
      <c r="E95" s="212">
        <v>1</v>
      </c>
      <c r="F95" s="212">
        <v>1</v>
      </c>
      <c r="G95" s="215" t="s">
        <v>369</v>
      </c>
      <c r="H95" s="214">
        <v>65</v>
      </c>
      <c r="I95" s="217"/>
      <c r="J95" s="213"/>
      <c r="K95" s="212" t="s">
        <v>343</v>
      </c>
      <c r="L95" s="217"/>
    </row>
    <row r="96" spans="1:12" ht="14.25" hidden="1" customHeight="1" collapsed="1">
      <c r="A96" s="212">
        <v>2</v>
      </c>
      <c r="B96" s="212">
        <v>6</v>
      </c>
      <c r="C96" s="212">
        <v>3</v>
      </c>
      <c r="D96" s="212"/>
      <c r="E96" s="212"/>
      <c r="F96" s="212"/>
      <c r="G96" s="215" t="s">
        <v>368</v>
      </c>
      <c r="H96" s="214">
        <v>66</v>
      </c>
      <c r="I96" s="218">
        <f>I97</f>
        <v>0</v>
      </c>
      <c r="J96" s="218">
        <f>J97</f>
        <v>0</v>
      </c>
      <c r="K96" s="212" t="s">
        <v>343</v>
      </c>
      <c r="L96" s="218">
        <f>L97</f>
        <v>0</v>
      </c>
    </row>
    <row r="97" spans="1:12" ht="15" hidden="1" customHeight="1" collapsed="1">
      <c r="A97" s="212">
        <v>2</v>
      </c>
      <c r="B97" s="212">
        <v>6</v>
      </c>
      <c r="C97" s="212">
        <v>3</v>
      </c>
      <c r="D97" s="212">
        <v>1</v>
      </c>
      <c r="E97" s="212">
        <v>1</v>
      </c>
      <c r="F97" s="212">
        <v>1</v>
      </c>
      <c r="G97" s="215" t="s">
        <v>368</v>
      </c>
      <c r="H97" s="214">
        <v>67</v>
      </c>
      <c r="I97" s="213"/>
      <c r="J97" s="213"/>
      <c r="K97" s="212" t="s">
        <v>343</v>
      </c>
      <c r="L97" s="213"/>
    </row>
    <row r="98" spans="1:12" ht="21" hidden="1" customHeight="1" collapsed="1">
      <c r="A98" s="212">
        <v>2</v>
      </c>
      <c r="B98" s="212">
        <v>6</v>
      </c>
      <c r="C98" s="212">
        <v>4</v>
      </c>
      <c r="D98" s="212"/>
      <c r="E98" s="212"/>
      <c r="F98" s="212"/>
      <c r="G98" s="215" t="s">
        <v>102</v>
      </c>
      <c r="H98" s="214">
        <v>68</v>
      </c>
      <c r="I98" s="216">
        <f>I99</f>
        <v>0</v>
      </c>
      <c r="J98" s="216">
        <f>J99</f>
        <v>0</v>
      </c>
      <c r="K98" s="212" t="s">
        <v>343</v>
      </c>
      <c r="L98" s="216">
        <f>L99</f>
        <v>0</v>
      </c>
    </row>
    <row r="99" spans="1:12" ht="22.5" hidden="1" customHeight="1" collapsed="1">
      <c r="A99" s="212">
        <v>2</v>
      </c>
      <c r="B99" s="212">
        <v>6</v>
      </c>
      <c r="C99" s="212">
        <v>4</v>
      </c>
      <c r="D99" s="212">
        <v>1</v>
      </c>
      <c r="E99" s="212">
        <v>1</v>
      </c>
      <c r="F99" s="212">
        <v>1</v>
      </c>
      <c r="G99" s="215" t="s">
        <v>102</v>
      </c>
      <c r="H99" s="214">
        <v>69</v>
      </c>
      <c r="I99" s="213"/>
      <c r="J99" s="213"/>
      <c r="K99" s="212" t="s">
        <v>343</v>
      </c>
      <c r="L99" s="213"/>
    </row>
    <row r="100" spans="1:12" ht="24.75" hidden="1" customHeight="1" collapsed="1">
      <c r="A100" s="212">
        <v>2</v>
      </c>
      <c r="B100" s="212">
        <v>6</v>
      </c>
      <c r="C100" s="212">
        <v>5</v>
      </c>
      <c r="D100" s="212"/>
      <c r="E100" s="212"/>
      <c r="F100" s="212"/>
      <c r="G100" s="215" t="s">
        <v>103</v>
      </c>
      <c r="H100" s="214">
        <v>70</v>
      </c>
      <c r="I100" s="216">
        <f>I101</f>
        <v>0</v>
      </c>
      <c r="J100" s="216">
        <f>J101</f>
        <v>0</v>
      </c>
      <c r="K100" s="212" t="s">
        <v>343</v>
      </c>
      <c r="L100" s="216">
        <f>L101</f>
        <v>0</v>
      </c>
    </row>
    <row r="101" spans="1:12" ht="24" hidden="1" customHeight="1" collapsed="1">
      <c r="A101" s="212">
        <v>2</v>
      </c>
      <c r="B101" s="212">
        <v>6</v>
      </c>
      <c r="C101" s="212">
        <v>5</v>
      </c>
      <c r="D101" s="212">
        <v>1</v>
      </c>
      <c r="E101" s="212">
        <v>1</v>
      </c>
      <c r="F101" s="212">
        <v>1</v>
      </c>
      <c r="G101" s="215" t="s">
        <v>103</v>
      </c>
      <c r="H101" s="214">
        <v>71</v>
      </c>
      <c r="I101" s="213"/>
      <c r="J101" s="213"/>
      <c r="K101" s="212" t="s">
        <v>343</v>
      </c>
      <c r="L101" s="213"/>
    </row>
    <row r="102" spans="1:12" ht="15" hidden="1" customHeight="1" collapsed="1">
      <c r="A102" s="201">
        <v>2</v>
      </c>
      <c r="B102" s="201">
        <v>7</v>
      </c>
      <c r="C102" s="201"/>
      <c r="D102" s="201"/>
      <c r="E102" s="201"/>
      <c r="F102" s="201"/>
      <c r="G102" s="200" t="s">
        <v>367</v>
      </c>
      <c r="H102" s="196">
        <v>72</v>
      </c>
      <c r="I102" s="195">
        <f>I103+I106+I110</f>
        <v>0</v>
      </c>
      <c r="J102" s="195">
        <f>J103+J106+J110</f>
        <v>0</v>
      </c>
      <c r="K102" s="212" t="s">
        <v>343</v>
      </c>
      <c r="L102" s="195">
        <f>L103+L106+L110</f>
        <v>0</v>
      </c>
    </row>
    <row r="103" spans="1:12" ht="15" hidden="1" customHeight="1" collapsed="1">
      <c r="A103" s="212">
        <v>2</v>
      </c>
      <c r="B103" s="212">
        <v>7</v>
      </c>
      <c r="C103" s="212">
        <v>1</v>
      </c>
      <c r="D103" s="212"/>
      <c r="E103" s="212"/>
      <c r="F103" s="212"/>
      <c r="G103" s="215" t="s">
        <v>107</v>
      </c>
      <c r="H103" s="214">
        <v>73</v>
      </c>
      <c r="I103" s="216">
        <f>I104+I105</f>
        <v>0</v>
      </c>
      <c r="J103" s="216">
        <f>J104+J105</f>
        <v>0</v>
      </c>
      <c r="K103" s="212" t="s">
        <v>343</v>
      </c>
      <c r="L103" s="216">
        <f>L104+L105</f>
        <v>0</v>
      </c>
    </row>
    <row r="104" spans="1:12" ht="12.75" hidden="1" customHeight="1" collapsed="1">
      <c r="A104" s="212">
        <v>2</v>
      </c>
      <c r="B104" s="212">
        <v>7</v>
      </c>
      <c r="C104" s="212">
        <v>1</v>
      </c>
      <c r="D104" s="212">
        <v>1</v>
      </c>
      <c r="E104" s="212">
        <v>1</v>
      </c>
      <c r="F104" s="212">
        <v>1</v>
      </c>
      <c r="G104" s="215" t="s">
        <v>108</v>
      </c>
      <c r="H104" s="214">
        <v>74</v>
      </c>
      <c r="I104" s="213"/>
      <c r="J104" s="213"/>
      <c r="K104" s="212" t="s">
        <v>343</v>
      </c>
      <c r="L104" s="213"/>
    </row>
    <row r="105" spans="1:12" ht="12.75" hidden="1" customHeight="1" collapsed="1">
      <c r="A105" s="212">
        <v>2</v>
      </c>
      <c r="B105" s="212">
        <v>7</v>
      </c>
      <c r="C105" s="212">
        <v>1</v>
      </c>
      <c r="D105" s="212">
        <v>1</v>
      </c>
      <c r="E105" s="212">
        <v>1</v>
      </c>
      <c r="F105" s="212">
        <v>2</v>
      </c>
      <c r="G105" s="215" t="s">
        <v>109</v>
      </c>
      <c r="H105" s="214">
        <v>75</v>
      </c>
      <c r="I105" s="213"/>
      <c r="J105" s="213"/>
      <c r="K105" s="212" t="s">
        <v>343</v>
      </c>
      <c r="L105" s="213"/>
    </row>
    <row r="106" spans="1:12" ht="22.5" hidden="1" customHeight="1" collapsed="1">
      <c r="A106" s="212">
        <v>2</v>
      </c>
      <c r="B106" s="212">
        <v>7</v>
      </c>
      <c r="C106" s="212">
        <v>2</v>
      </c>
      <c r="D106" s="212"/>
      <c r="E106" s="212"/>
      <c r="F106" s="212"/>
      <c r="G106" s="215" t="s">
        <v>366</v>
      </c>
      <c r="H106" s="214">
        <v>76</v>
      </c>
      <c r="I106" s="216">
        <f>I107+I108+I109</f>
        <v>0</v>
      </c>
      <c r="J106" s="216">
        <f>J107+J108+J109</f>
        <v>0</v>
      </c>
      <c r="K106" s="212" t="s">
        <v>343</v>
      </c>
      <c r="L106" s="216">
        <f>L107+L108+L109</f>
        <v>0</v>
      </c>
    </row>
    <row r="107" spans="1:12" hidden="1" collapsed="1">
      <c r="A107" s="212">
        <v>2</v>
      </c>
      <c r="B107" s="212">
        <v>7</v>
      </c>
      <c r="C107" s="212">
        <v>2</v>
      </c>
      <c r="D107" s="212">
        <v>1</v>
      </c>
      <c r="E107" s="212">
        <v>1</v>
      </c>
      <c r="F107" s="212">
        <v>1</v>
      </c>
      <c r="G107" s="215" t="s">
        <v>365</v>
      </c>
      <c r="H107" s="214">
        <v>77</v>
      </c>
      <c r="I107" s="217"/>
      <c r="J107" s="213"/>
      <c r="K107" s="212" t="s">
        <v>343</v>
      </c>
      <c r="L107" s="213"/>
    </row>
    <row r="108" spans="1:12" hidden="1" collapsed="1">
      <c r="A108" s="212">
        <v>2</v>
      </c>
      <c r="B108" s="212">
        <v>7</v>
      </c>
      <c r="C108" s="212">
        <v>2</v>
      </c>
      <c r="D108" s="212">
        <v>1</v>
      </c>
      <c r="E108" s="212">
        <v>1</v>
      </c>
      <c r="F108" s="212">
        <v>2</v>
      </c>
      <c r="G108" s="215" t="s">
        <v>364</v>
      </c>
      <c r="H108" s="214">
        <v>78</v>
      </c>
      <c r="I108" s="217"/>
      <c r="J108" s="213"/>
      <c r="K108" s="212" t="s">
        <v>343</v>
      </c>
      <c r="L108" s="213"/>
    </row>
    <row r="109" spans="1:12" hidden="1" collapsed="1">
      <c r="A109" s="212">
        <v>2</v>
      </c>
      <c r="B109" s="212">
        <v>7</v>
      </c>
      <c r="C109" s="212">
        <v>2</v>
      </c>
      <c r="D109" s="212">
        <v>2</v>
      </c>
      <c r="E109" s="212">
        <v>1</v>
      </c>
      <c r="F109" s="212">
        <v>1</v>
      </c>
      <c r="G109" s="215" t="s">
        <v>114</v>
      </c>
      <c r="H109" s="214">
        <v>79</v>
      </c>
      <c r="I109" s="217"/>
      <c r="J109" s="213"/>
      <c r="K109" s="212" t="s">
        <v>343</v>
      </c>
      <c r="L109" s="213"/>
    </row>
    <row r="110" spans="1:12" hidden="1" collapsed="1">
      <c r="A110" s="212">
        <v>2</v>
      </c>
      <c r="B110" s="212">
        <v>7</v>
      </c>
      <c r="C110" s="212">
        <v>3</v>
      </c>
      <c r="D110" s="212"/>
      <c r="E110" s="212"/>
      <c r="F110" s="212"/>
      <c r="G110" s="215" t="s">
        <v>363</v>
      </c>
      <c r="H110" s="214">
        <v>80</v>
      </c>
      <c r="I110" s="216">
        <f>I111+I112</f>
        <v>0</v>
      </c>
      <c r="J110" s="216">
        <f>J111+J112</f>
        <v>0</v>
      </c>
      <c r="K110" s="212" t="s">
        <v>343</v>
      </c>
      <c r="L110" s="216">
        <f>L111+L112</f>
        <v>0</v>
      </c>
    </row>
    <row r="111" spans="1:12" ht="13.5" hidden="1" customHeight="1" collapsed="1">
      <c r="A111" s="212">
        <v>2</v>
      </c>
      <c r="B111" s="212">
        <v>7</v>
      </c>
      <c r="C111" s="212">
        <v>3</v>
      </c>
      <c r="D111" s="212">
        <v>1</v>
      </c>
      <c r="E111" s="212">
        <v>1</v>
      </c>
      <c r="F111" s="212">
        <v>1</v>
      </c>
      <c r="G111" s="215" t="s">
        <v>362</v>
      </c>
      <c r="H111" s="214">
        <v>81</v>
      </c>
      <c r="I111" s="213"/>
      <c r="J111" s="213"/>
      <c r="K111" s="212" t="s">
        <v>343</v>
      </c>
      <c r="L111" s="213"/>
    </row>
    <row r="112" spans="1:12" ht="15" hidden="1" customHeight="1" collapsed="1">
      <c r="A112" s="212">
        <v>2</v>
      </c>
      <c r="B112" s="212">
        <v>7</v>
      </c>
      <c r="C112" s="212">
        <v>3</v>
      </c>
      <c r="D112" s="212">
        <v>1</v>
      </c>
      <c r="E112" s="212">
        <v>1</v>
      </c>
      <c r="F112" s="212">
        <v>2</v>
      </c>
      <c r="G112" s="215" t="s">
        <v>117</v>
      </c>
      <c r="H112" s="214">
        <v>82</v>
      </c>
      <c r="I112" s="213"/>
      <c r="J112" s="213"/>
      <c r="K112" s="212" t="s">
        <v>343</v>
      </c>
      <c r="L112" s="213"/>
    </row>
    <row r="113" spans="1:12" hidden="1" collapsed="1">
      <c r="A113" s="201">
        <v>2</v>
      </c>
      <c r="B113" s="201">
        <v>8</v>
      </c>
      <c r="C113" s="201"/>
      <c r="D113" s="201"/>
      <c r="E113" s="201"/>
      <c r="F113" s="201"/>
      <c r="G113" s="200" t="s">
        <v>118</v>
      </c>
      <c r="H113" s="196">
        <v>83</v>
      </c>
      <c r="I113" s="195">
        <f>I114+I118</f>
        <v>0</v>
      </c>
      <c r="J113" s="195">
        <f>J114+J118</f>
        <v>0</v>
      </c>
      <c r="K113" s="212" t="s">
        <v>343</v>
      </c>
      <c r="L113" s="195">
        <f>L114+L118</f>
        <v>0</v>
      </c>
    </row>
    <row r="114" spans="1:12" ht="14.25" hidden="1" customHeight="1" collapsed="1">
      <c r="A114" s="212">
        <v>2</v>
      </c>
      <c r="B114" s="212">
        <v>8</v>
      </c>
      <c r="C114" s="212">
        <v>1</v>
      </c>
      <c r="D114" s="212">
        <v>1</v>
      </c>
      <c r="E114" s="212"/>
      <c r="F114" s="212"/>
      <c r="G114" s="215" t="s">
        <v>119</v>
      </c>
      <c r="H114" s="214">
        <v>84</v>
      </c>
      <c r="I114" s="216">
        <f>I115+I116+I117</f>
        <v>0</v>
      </c>
      <c r="J114" s="216">
        <f>J115+J116+J117</f>
        <v>0</v>
      </c>
      <c r="K114" s="212" t="s">
        <v>343</v>
      </c>
      <c r="L114" s="216">
        <f>L115+L116+L117</f>
        <v>0</v>
      </c>
    </row>
    <row r="115" spans="1:12" hidden="1" collapsed="1">
      <c r="A115" s="212">
        <v>2</v>
      </c>
      <c r="B115" s="212">
        <v>8</v>
      </c>
      <c r="C115" s="212">
        <v>1</v>
      </c>
      <c r="D115" s="212">
        <v>1</v>
      </c>
      <c r="E115" s="212">
        <v>1</v>
      </c>
      <c r="F115" s="212">
        <v>1</v>
      </c>
      <c r="G115" s="215" t="s">
        <v>361</v>
      </c>
      <c r="H115" s="214">
        <v>85</v>
      </c>
      <c r="I115" s="213"/>
      <c r="J115" s="213"/>
      <c r="K115" s="212" t="s">
        <v>343</v>
      </c>
      <c r="L115" s="213"/>
    </row>
    <row r="116" spans="1:12" ht="15" hidden="1" customHeight="1" collapsed="1">
      <c r="A116" s="212">
        <v>2</v>
      </c>
      <c r="B116" s="212">
        <v>8</v>
      </c>
      <c r="C116" s="212">
        <v>1</v>
      </c>
      <c r="D116" s="212">
        <v>1</v>
      </c>
      <c r="E116" s="212">
        <v>1</v>
      </c>
      <c r="F116" s="212">
        <v>2</v>
      </c>
      <c r="G116" s="215" t="s">
        <v>360</v>
      </c>
      <c r="H116" s="214">
        <v>86</v>
      </c>
      <c r="I116" s="213"/>
      <c r="J116" s="213"/>
      <c r="K116" s="212" t="s">
        <v>343</v>
      </c>
      <c r="L116" s="213"/>
    </row>
    <row r="117" spans="1:12" ht="15" hidden="1" customHeight="1" collapsed="1">
      <c r="A117" s="212">
        <v>2</v>
      </c>
      <c r="B117" s="212">
        <v>8</v>
      </c>
      <c r="C117" s="212">
        <v>1</v>
      </c>
      <c r="D117" s="212">
        <v>1</v>
      </c>
      <c r="E117" s="212">
        <v>1</v>
      </c>
      <c r="F117" s="212">
        <v>3</v>
      </c>
      <c r="G117" s="215" t="s">
        <v>359</v>
      </c>
      <c r="H117" s="214">
        <v>87</v>
      </c>
      <c r="I117" s="213"/>
      <c r="J117" s="213"/>
      <c r="K117" s="212" t="s">
        <v>343</v>
      </c>
      <c r="L117" s="213"/>
    </row>
    <row r="118" spans="1:12" hidden="1" collapsed="1">
      <c r="A118" s="212">
        <v>2</v>
      </c>
      <c r="B118" s="212">
        <v>8</v>
      </c>
      <c r="C118" s="212">
        <v>1</v>
      </c>
      <c r="D118" s="212">
        <v>2</v>
      </c>
      <c r="E118" s="212"/>
      <c r="F118" s="212"/>
      <c r="G118" s="215" t="s">
        <v>123</v>
      </c>
      <c r="H118" s="214">
        <v>88</v>
      </c>
      <c r="I118" s="216">
        <f>I119</f>
        <v>0</v>
      </c>
      <c r="J118" s="216">
        <f>J119</f>
        <v>0</v>
      </c>
      <c r="K118" s="212" t="s">
        <v>343</v>
      </c>
      <c r="L118" s="216">
        <f>L119</f>
        <v>0</v>
      </c>
    </row>
    <row r="119" spans="1:12" hidden="1" collapsed="1">
      <c r="A119" s="212">
        <v>2</v>
      </c>
      <c r="B119" s="212">
        <v>8</v>
      </c>
      <c r="C119" s="212">
        <v>1</v>
      </c>
      <c r="D119" s="212">
        <v>2</v>
      </c>
      <c r="E119" s="212">
        <v>1</v>
      </c>
      <c r="F119" s="212">
        <v>1</v>
      </c>
      <c r="G119" s="215" t="s">
        <v>123</v>
      </c>
      <c r="H119" s="214">
        <v>89</v>
      </c>
      <c r="I119" s="213"/>
      <c r="J119" s="213"/>
      <c r="K119" s="212" t="s">
        <v>343</v>
      </c>
      <c r="L119" s="213"/>
    </row>
    <row r="120" spans="1:12" ht="30.75" hidden="1" customHeight="1" collapsed="1">
      <c r="A120" s="201">
        <v>2</v>
      </c>
      <c r="B120" s="201">
        <v>9</v>
      </c>
      <c r="C120" s="201"/>
      <c r="D120" s="201"/>
      <c r="E120" s="201"/>
      <c r="F120" s="201"/>
      <c r="G120" s="200" t="s">
        <v>358</v>
      </c>
      <c r="H120" s="196">
        <v>90</v>
      </c>
      <c r="I120" s="195">
        <f>I121+I123</f>
        <v>0</v>
      </c>
      <c r="J120" s="195">
        <f>J121+J123</f>
        <v>0</v>
      </c>
      <c r="K120" s="212" t="s">
        <v>343</v>
      </c>
      <c r="L120" s="195">
        <f>L121+L123</f>
        <v>0</v>
      </c>
    </row>
    <row r="121" spans="1:12" ht="35.25" hidden="1" customHeight="1" collapsed="1">
      <c r="A121" s="212">
        <v>2</v>
      </c>
      <c r="B121" s="212">
        <v>9</v>
      </c>
      <c r="C121" s="212">
        <v>1</v>
      </c>
      <c r="D121" s="212"/>
      <c r="E121" s="212"/>
      <c r="F121" s="212"/>
      <c r="G121" s="215" t="s">
        <v>357</v>
      </c>
      <c r="H121" s="214">
        <v>91</v>
      </c>
      <c r="I121" s="216">
        <f>I122</f>
        <v>0</v>
      </c>
      <c r="J121" s="216">
        <f>J122</f>
        <v>0</v>
      </c>
      <c r="K121" s="212" t="s">
        <v>343</v>
      </c>
      <c r="L121" s="216">
        <f>L122</f>
        <v>0</v>
      </c>
    </row>
    <row r="122" spans="1:12" ht="34.5" hidden="1" customHeight="1" collapsed="1">
      <c r="A122" s="212">
        <v>2</v>
      </c>
      <c r="B122" s="212">
        <v>9</v>
      </c>
      <c r="C122" s="212">
        <v>1</v>
      </c>
      <c r="D122" s="212">
        <v>1</v>
      </c>
      <c r="E122" s="212">
        <v>1</v>
      </c>
      <c r="F122" s="212">
        <v>1</v>
      </c>
      <c r="G122" s="215" t="s">
        <v>357</v>
      </c>
      <c r="H122" s="214">
        <v>92</v>
      </c>
      <c r="I122" s="213"/>
      <c r="J122" s="213"/>
      <c r="K122" s="212" t="s">
        <v>343</v>
      </c>
      <c r="L122" s="213"/>
    </row>
    <row r="123" spans="1:12" ht="33" hidden="1" customHeight="1" collapsed="1">
      <c r="A123" s="212">
        <v>2</v>
      </c>
      <c r="B123" s="212">
        <v>9</v>
      </c>
      <c r="C123" s="212">
        <v>2</v>
      </c>
      <c r="D123" s="212"/>
      <c r="E123" s="212"/>
      <c r="F123" s="212"/>
      <c r="G123" s="215" t="s">
        <v>356</v>
      </c>
      <c r="H123" s="214">
        <v>93</v>
      </c>
      <c r="I123" s="216">
        <f>I124+I128</f>
        <v>0</v>
      </c>
      <c r="J123" s="216">
        <f>J124+J128</f>
        <v>0</v>
      </c>
      <c r="K123" s="212" t="s">
        <v>343</v>
      </c>
      <c r="L123" s="216">
        <f>L124+L128</f>
        <v>0</v>
      </c>
    </row>
    <row r="124" spans="1:12" ht="32.25" hidden="1" customHeight="1" collapsed="1">
      <c r="A124" s="212">
        <v>2</v>
      </c>
      <c r="B124" s="212">
        <v>9</v>
      </c>
      <c r="C124" s="212">
        <v>2</v>
      </c>
      <c r="D124" s="212">
        <v>1</v>
      </c>
      <c r="E124" s="212"/>
      <c r="F124" s="212"/>
      <c r="G124" s="215" t="s">
        <v>128</v>
      </c>
      <c r="H124" s="214">
        <v>94</v>
      </c>
      <c r="I124" s="216">
        <f>I125+I126+I127</f>
        <v>0</v>
      </c>
      <c r="J124" s="216">
        <f>J125+J126+J127</f>
        <v>0</v>
      </c>
      <c r="K124" s="212" t="s">
        <v>343</v>
      </c>
      <c r="L124" s="216">
        <f>L125+L126+L127</f>
        <v>0</v>
      </c>
    </row>
    <row r="125" spans="1:12" ht="44.25" hidden="1" customHeight="1" collapsed="1">
      <c r="A125" s="212">
        <v>2</v>
      </c>
      <c r="B125" s="212">
        <v>9</v>
      </c>
      <c r="C125" s="212">
        <v>2</v>
      </c>
      <c r="D125" s="212">
        <v>1</v>
      </c>
      <c r="E125" s="212">
        <v>1</v>
      </c>
      <c r="F125" s="212">
        <v>1</v>
      </c>
      <c r="G125" s="215" t="s">
        <v>130</v>
      </c>
      <c r="H125" s="214">
        <v>95</v>
      </c>
      <c r="I125" s="213"/>
      <c r="J125" s="213"/>
      <c r="K125" s="212" t="s">
        <v>343</v>
      </c>
      <c r="L125" s="213"/>
    </row>
    <row r="126" spans="1:12" ht="46.5" hidden="1" customHeight="1" collapsed="1">
      <c r="A126" s="212">
        <v>2</v>
      </c>
      <c r="B126" s="212">
        <v>9</v>
      </c>
      <c r="C126" s="212">
        <v>2</v>
      </c>
      <c r="D126" s="212">
        <v>1</v>
      </c>
      <c r="E126" s="212">
        <v>1</v>
      </c>
      <c r="F126" s="212">
        <v>2</v>
      </c>
      <c r="G126" s="215" t="s">
        <v>131</v>
      </c>
      <c r="H126" s="214">
        <v>96</v>
      </c>
      <c r="I126" s="213"/>
      <c r="J126" s="213"/>
      <c r="K126" s="212" t="s">
        <v>343</v>
      </c>
      <c r="L126" s="213"/>
    </row>
    <row r="127" spans="1:12" ht="44.25" hidden="1" customHeight="1" collapsed="1">
      <c r="A127" s="212">
        <v>2</v>
      </c>
      <c r="B127" s="212">
        <v>9</v>
      </c>
      <c r="C127" s="212">
        <v>2</v>
      </c>
      <c r="D127" s="212">
        <v>1</v>
      </c>
      <c r="E127" s="212">
        <v>1</v>
      </c>
      <c r="F127" s="212">
        <v>3</v>
      </c>
      <c r="G127" s="215" t="s">
        <v>132</v>
      </c>
      <c r="H127" s="214">
        <v>97</v>
      </c>
      <c r="I127" s="213"/>
      <c r="J127" s="213"/>
      <c r="K127" s="212" t="s">
        <v>343</v>
      </c>
      <c r="L127" s="213"/>
    </row>
    <row r="128" spans="1:12" ht="34.5" hidden="1" customHeight="1" collapsed="1">
      <c r="A128" s="212">
        <v>2</v>
      </c>
      <c r="B128" s="212">
        <v>9</v>
      </c>
      <c r="C128" s="212">
        <v>2</v>
      </c>
      <c r="D128" s="212">
        <v>2</v>
      </c>
      <c r="E128" s="212"/>
      <c r="F128" s="212"/>
      <c r="G128" s="215" t="s">
        <v>355</v>
      </c>
      <c r="H128" s="214">
        <v>98</v>
      </c>
      <c r="I128" s="216">
        <f>I129</f>
        <v>0</v>
      </c>
      <c r="J128" s="216">
        <f>J129</f>
        <v>0</v>
      </c>
      <c r="K128" s="212" t="s">
        <v>343</v>
      </c>
      <c r="L128" s="216">
        <f>L129</f>
        <v>0</v>
      </c>
    </row>
    <row r="129" spans="1:12" ht="33" hidden="1" customHeight="1" collapsed="1">
      <c r="A129" s="212">
        <v>2</v>
      </c>
      <c r="B129" s="212">
        <v>9</v>
      </c>
      <c r="C129" s="212">
        <v>2</v>
      </c>
      <c r="D129" s="212">
        <v>2</v>
      </c>
      <c r="E129" s="212">
        <v>1</v>
      </c>
      <c r="F129" s="212"/>
      <c r="G129" s="215" t="s">
        <v>354</v>
      </c>
      <c r="H129" s="214">
        <v>99</v>
      </c>
      <c r="I129" s="216">
        <f>I130+I131+I132</f>
        <v>0</v>
      </c>
      <c r="J129" s="216">
        <f>J130+J131+J132</f>
        <v>0</v>
      </c>
      <c r="K129" s="212" t="s">
        <v>343</v>
      </c>
      <c r="L129" s="216">
        <f>L130+L131+L132</f>
        <v>0</v>
      </c>
    </row>
    <row r="130" spans="1:12" ht="43.5" hidden="1" customHeight="1" collapsed="1">
      <c r="A130" s="212">
        <v>2</v>
      </c>
      <c r="B130" s="212">
        <v>9</v>
      </c>
      <c r="C130" s="212">
        <v>2</v>
      </c>
      <c r="D130" s="212">
        <v>2</v>
      </c>
      <c r="E130" s="212">
        <v>1</v>
      </c>
      <c r="F130" s="212">
        <v>1</v>
      </c>
      <c r="G130" s="215" t="s">
        <v>353</v>
      </c>
      <c r="H130" s="214">
        <v>100</v>
      </c>
      <c r="I130" s="213"/>
      <c r="J130" s="213"/>
      <c r="K130" s="212" t="s">
        <v>343</v>
      </c>
      <c r="L130" s="213"/>
    </row>
    <row r="131" spans="1:12" ht="45.75" hidden="1" customHeight="1" collapsed="1">
      <c r="A131" s="212">
        <v>2</v>
      </c>
      <c r="B131" s="212">
        <v>9</v>
      </c>
      <c r="C131" s="212">
        <v>2</v>
      </c>
      <c r="D131" s="212">
        <v>2</v>
      </c>
      <c r="E131" s="212">
        <v>1</v>
      </c>
      <c r="F131" s="212">
        <v>2</v>
      </c>
      <c r="G131" s="215" t="s">
        <v>352</v>
      </c>
      <c r="H131" s="214">
        <v>101</v>
      </c>
      <c r="I131" s="213"/>
      <c r="J131" s="213"/>
      <c r="K131" s="212" t="s">
        <v>343</v>
      </c>
      <c r="L131" s="213"/>
    </row>
    <row r="132" spans="1:12" ht="45" hidden="1" customHeight="1" collapsed="1">
      <c r="A132" s="212">
        <v>2</v>
      </c>
      <c r="B132" s="212">
        <v>9</v>
      </c>
      <c r="C132" s="212">
        <v>2</v>
      </c>
      <c r="D132" s="212">
        <v>2</v>
      </c>
      <c r="E132" s="212">
        <v>1</v>
      </c>
      <c r="F132" s="212">
        <v>3</v>
      </c>
      <c r="G132" s="215" t="s">
        <v>351</v>
      </c>
      <c r="H132" s="214">
        <v>102</v>
      </c>
      <c r="I132" s="213"/>
      <c r="J132" s="213"/>
      <c r="K132" s="212" t="s">
        <v>343</v>
      </c>
      <c r="L132" s="213"/>
    </row>
    <row r="133" spans="1:12" ht="42.75" hidden="1" customHeight="1" collapsed="1">
      <c r="A133" s="201">
        <v>3</v>
      </c>
      <c r="B133" s="201"/>
      <c r="C133" s="201"/>
      <c r="D133" s="201"/>
      <c r="E133" s="201"/>
      <c r="F133" s="201"/>
      <c r="G133" s="200" t="s">
        <v>339</v>
      </c>
      <c r="H133" s="196">
        <v>103</v>
      </c>
      <c r="I133" s="195">
        <f>I134+I165+I166</f>
        <v>0</v>
      </c>
      <c r="J133" s="195">
        <f>J134+J165+J166</f>
        <v>0</v>
      </c>
      <c r="K133" s="212" t="s">
        <v>343</v>
      </c>
      <c r="L133" s="195">
        <f>L134+L165+L166</f>
        <v>0</v>
      </c>
    </row>
    <row r="134" spans="1:12" ht="19.5" hidden="1" customHeight="1" collapsed="1">
      <c r="A134" s="201">
        <v>3</v>
      </c>
      <c r="B134" s="201">
        <v>1</v>
      </c>
      <c r="C134" s="212"/>
      <c r="D134" s="212"/>
      <c r="E134" s="212"/>
      <c r="F134" s="212"/>
      <c r="G134" s="200" t="s">
        <v>139</v>
      </c>
      <c r="H134" s="196">
        <v>104</v>
      </c>
      <c r="I134" s="195">
        <f>I135+I148+I153+I163+I164</f>
        <v>0</v>
      </c>
      <c r="J134" s="195">
        <f>J135+J148+J153+J163+J164</f>
        <v>0</v>
      </c>
      <c r="K134" s="212" t="s">
        <v>343</v>
      </c>
      <c r="L134" s="195">
        <f>L135+L148+L153+L163+L164</f>
        <v>0</v>
      </c>
    </row>
    <row r="135" spans="1:12" ht="22.5" hidden="1" customHeight="1" collapsed="1">
      <c r="A135" s="212">
        <v>3</v>
      </c>
      <c r="B135" s="212">
        <v>1</v>
      </c>
      <c r="C135" s="212">
        <v>1</v>
      </c>
      <c r="D135" s="212"/>
      <c r="E135" s="212"/>
      <c r="F135" s="212"/>
      <c r="G135" s="215" t="s">
        <v>140</v>
      </c>
      <c r="H135" s="214">
        <v>105</v>
      </c>
      <c r="I135" s="216">
        <f>I136+I138+I142+I146+I147</f>
        <v>0</v>
      </c>
      <c r="J135" s="216">
        <f>J136+J138+J142+J146+J147</f>
        <v>0</v>
      </c>
      <c r="K135" s="212" t="s">
        <v>343</v>
      </c>
      <c r="L135" s="216">
        <f>L136+L138+L142+L146+L147</f>
        <v>0</v>
      </c>
    </row>
    <row r="136" spans="1:12" hidden="1" collapsed="1">
      <c r="A136" s="212">
        <v>3</v>
      </c>
      <c r="B136" s="212">
        <v>1</v>
      </c>
      <c r="C136" s="212">
        <v>1</v>
      </c>
      <c r="D136" s="212">
        <v>1</v>
      </c>
      <c r="E136" s="212"/>
      <c r="F136" s="212"/>
      <c r="G136" s="215" t="s">
        <v>350</v>
      </c>
      <c r="H136" s="214">
        <v>106</v>
      </c>
      <c r="I136" s="216">
        <f>I137</f>
        <v>0</v>
      </c>
      <c r="J136" s="216">
        <f>J137</f>
        <v>0</v>
      </c>
      <c r="K136" s="212" t="s">
        <v>343</v>
      </c>
      <c r="L136" s="216">
        <f>L137</f>
        <v>0</v>
      </c>
    </row>
    <row r="137" spans="1:12" hidden="1" collapsed="1">
      <c r="A137" s="212">
        <v>3</v>
      </c>
      <c r="B137" s="212">
        <v>1</v>
      </c>
      <c r="C137" s="212">
        <v>1</v>
      </c>
      <c r="D137" s="212">
        <v>1</v>
      </c>
      <c r="E137" s="212">
        <v>1</v>
      </c>
      <c r="F137" s="212">
        <v>1</v>
      </c>
      <c r="G137" s="215" t="s">
        <v>350</v>
      </c>
      <c r="H137" s="214">
        <v>107</v>
      </c>
      <c r="I137" s="213"/>
      <c r="J137" s="213"/>
      <c r="K137" s="212" t="s">
        <v>343</v>
      </c>
      <c r="L137" s="217"/>
    </row>
    <row r="138" spans="1:12" ht="12.75" hidden="1" customHeight="1" collapsed="1">
      <c r="A138" s="212">
        <v>3</v>
      </c>
      <c r="B138" s="212">
        <v>1</v>
      </c>
      <c r="C138" s="212">
        <v>1</v>
      </c>
      <c r="D138" s="212">
        <v>2</v>
      </c>
      <c r="E138" s="212"/>
      <c r="F138" s="212"/>
      <c r="G138" s="215" t="s">
        <v>143</v>
      </c>
      <c r="H138" s="214">
        <v>108</v>
      </c>
      <c r="I138" s="216">
        <f>I139+I140+I141</f>
        <v>0</v>
      </c>
      <c r="J138" s="216">
        <f>J139+J140+J141</f>
        <v>0</v>
      </c>
      <c r="K138" s="212" t="s">
        <v>343</v>
      </c>
      <c r="L138" s="216">
        <f>L139+L140+L141</f>
        <v>0</v>
      </c>
    </row>
    <row r="139" spans="1:12" ht="15" hidden="1" customHeight="1" collapsed="1">
      <c r="A139" s="212">
        <v>3</v>
      </c>
      <c r="B139" s="212">
        <v>1</v>
      </c>
      <c r="C139" s="212">
        <v>1</v>
      </c>
      <c r="D139" s="212">
        <v>2</v>
      </c>
      <c r="E139" s="212">
        <v>1</v>
      </c>
      <c r="F139" s="212">
        <v>1</v>
      </c>
      <c r="G139" s="215" t="s">
        <v>349</v>
      </c>
      <c r="H139" s="214">
        <v>109</v>
      </c>
      <c r="I139" s="213"/>
      <c r="J139" s="213"/>
      <c r="K139" s="212" t="s">
        <v>343</v>
      </c>
      <c r="L139" s="217"/>
    </row>
    <row r="140" spans="1:12" ht="12" hidden="1" customHeight="1" collapsed="1">
      <c r="A140" s="212">
        <v>3</v>
      </c>
      <c r="B140" s="212">
        <v>1</v>
      </c>
      <c r="C140" s="212">
        <v>1</v>
      </c>
      <c r="D140" s="212">
        <v>2</v>
      </c>
      <c r="E140" s="212">
        <v>1</v>
      </c>
      <c r="F140" s="212">
        <v>2</v>
      </c>
      <c r="G140" s="215" t="s">
        <v>145</v>
      </c>
      <c r="H140" s="214">
        <v>110</v>
      </c>
      <c r="I140" s="213"/>
      <c r="J140" s="213"/>
      <c r="K140" s="212" t="s">
        <v>343</v>
      </c>
      <c r="L140" s="217"/>
    </row>
    <row r="141" spans="1:12" ht="15" hidden="1" customHeight="1" collapsed="1">
      <c r="A141" s="212">
        <v>3</v>
      </c>
      <c r="B141" s="212">
        <v>1</v>
      </c>
      <c r="C141" s="212">
        <v>1</v>
      </c>
      <c r="D141" s="212">
        <v>2</v>
      </c>
      <c r="E141" s="212">
        <v>1</v>
      </c>
      <c r="F141" s="212">
        <v>3</v>
      </c>
      <c r="G141" s="215" t="s">
        <v>146</v>
      </c>
      <c r="H141" s="214">
        <v>111</v>
      </c>
      <c r="I141" s="213"/>
      <c r="J141" s="213"/>
      <c r="K141" s="212" t="s">
        <v>343</v>
      </c>
      <c r="L141" s="217"/>
    </row>
    <row r="142" spans="1:12" ht="12.75" hidden="1" customHeight="1" collapsed="1">
      <c r="A142" s="212">
        <v>3</v>
      </c>
      <c r="B142" s="212">
        <v>1</v>
      </c>
      <c r="C142" s="212">
        <v>1</v>
      </c>
      <c r="D142" s="212">
        <v>3</v>
      </c>
      <c r="E142" s="212"/>
      <c r="F142" s="212"/>
      <c r="G142" s="215" t="s">
        <v>147</v>
      </c>
      <c r="H142" s="214">
        <v>112</v>
      </c>
      <c r="I142" s="216">
        <f>I143+I144+I145</f>
        <v>0</v>
      </c>
      <c r="J142" s="216">
        <f>J143+J144+J145</f>
        <v>0</v>
      </c>
      <c r="K142" s="212" t="s">
        <v>343</v>
      </c>
      <c r="L142" s="216">
        <f>L143+L144+L145</f>
        <v>0</v>
      </c>
    </row>
    <row r="143" spans="1:12" ht="14.25" hidden="1" customHeight="1" collapsed="1">
      <c r="A143" s="212">
        <v>3</v>
      </c>
      <c r="B143" s="212">
        <v>1</v>
      </c>
      <c r="C143" s="212">
        <v>1</v>
      </c>
      <c r="D143" s="212">
        <v>3</v>
      </c>
      <c r="E143" s="212">
        <v>1</v>
      </c>
      <c r="F143" s="212">
        <v>1</v>
      </c>
      <c r="G143" s="215" t="s">
        <v>148</v>
      </c>
      <c r="H143" s="214">
        <v>113</v>
      </c>
      <c r="I143" s="213"/>
      <c r="J143" s="213"/>
      <c r="K143" s="212" t="s">
        <v>343</v>
      </c>
      <c r="L143" s="217"/>
    </row>
    <row r="144" spans="1:12" ht="15.75" hidden="1" customHeight="1" collapsed="1">
      <c r="A144" s="212">
        <v>3</v>
      </c>
      <c r="B144" s="212">
        <v>1</v>
      </c>
      <c r="C144" s="212">
        <v>1</v>
      </c>
      <c r="D144" s="212">
        <v>3</v>
      </c>
      <c r="E144" s="212">
        <v>1</v>
      </c>
      <c r="F144" s="212">
        <v>2</v>
      </c>
      <c r="G144" s="215" t="s">
        <v>149</v>
      </c>
      <c r="H144" s="214">
        <v>114</v>
      </c>
      <c r="I144" s="213"/>
      <c r="J144" s="213"/>
      <c r="K144" s="212" t="s">
        <v>343</v>
      </c>
      <c r="L144" s="217"/>
    </row>
    <row r="145" spans="1:12" ht="12" hidden="1" customHeight="1" collapsed="1">
      <c r="A145" s="212">
        <v>3</v>
      </c>
      <c r="B145" s="212">
        <v>1</v>
      </c>
      <c r="C145" s="212">
        <v>1</v>
      </c>
      <c r="D145" s="212">
        <v>3</v>
      </c>
      <c r="E145" s="212">
        <v>1</v>
      </c>
      <c r="F145" s="212">
        <v>3</v>
      </c>
      <c r="G145" s="215" t="s">
        <v>150</v>
      </c>
      <c r="H145" s="214">
        <v>115</v>
      </c>
      <c r="I145" s="213"/>
      <c r="J145" s="213"/>
      <c r="K145" s="212" t="s">
        <v>343</v>
      </c>
      <c r="L145" s="217"/>
    </row>
    <row r="146" spans="1:12" ht="13.5" hidden="1" customHeight="1" collapsed="1">
      <c r="A146" s="212">
        <v>3</v>
      </c>
      <c r="B146" s="212">
        <v>1</v>
      </c>
      <c r="C146" s="212">
        <v>1</v>
      </c>
      <c r="D146" s="212">
        <v>4</v>
      </c>
      <c r="E146" s="212"/>
      <c r="F146" s="212"/>
      <c r="G146" s="215" t="s">
        <v>151</v>
      </c>
      <c r="H146" s="214">
        <v>116</v>
      </c>
      <c r="I146" s="213"/>
      <c r="J146" s="213"/>
      <c r="K146" s="212" t="s">
        <v>343</v>
      </c>
      <c r="L146" s="213"/>
    </row>
    <row r="147" spans="1:12" ht="22.5" hidden="1" customHeight="1" collapsed="1">
      <c r="A147" s="212">
        <v>3</v>
      </c>
      <c r="B147" s="212">
        <v>1</v>
      </c>
      <c r="C147" s="212">
        <v>1</v>
      </c>
      <c r="D147" s="212">
        <v>5</v>
      </c>
      <c r="E147" s="212"/>
      <c r="F147" s="212"/>
      <c r="G147" s="215" t="s">
        <v>155</v>
      </c>
      <c r="H147" s="214">
        <v>117</v>
      </c>
      <c r="I147" s="213"/>
      <c r="J147" s="213"/>
      <c r="K147" s="212" t="s">
        <v>343</v>
      </c>
      <c r="L147" s="213"/>
    </row>
    <row r="148" spans="1:12" ht="13.5" hidden="1" customHeight="1" collapsed="1">
      <c r="A148" s="212">
        <v>3</v>
      </c>
      <c r="B148" s="212">
        <v>1</v>
      </c>
      <c r="C148" s="212">
        <v>2</v>
      </c>
      <c r="D148" s="212"/>
      <c r="E148" s="212"/>
      <c r="F148" s="212"/>
      <c r="G148" s="215" t="s">
        <v>156</v>
      </c>
      <c r="H148" s="214">
        <v>118</v>
      </c>
      <c r="I148" s="216">
        <f>I149+I150+I151+I152</f>
        <v>0</v>
      </c>
      <c r="J148" s="216">
        <f>J149+J150+J151+J152</f>
        <v>0</v>
      </c>
      <c r="K148" s="212" t="s">
        <v>343</v>
      </c>
      <c r="L148" s="216">
        <f>L149+L150+L151+L152</f>
        <v>0</v>
      </c>
    </row>
    <row r="149" spans="1:12" ht="33" hidden="1" customHeight="1" collapsed="1">
      <c r="A149" s="212">
        <v>3</v>
      </c>
      <c r="B149" s="212">
        <v>1</v>
      </c>
      <c r="C149" s="212">
        <v>2</v>
      </c>
      <c r="D149" s="212">
        <v>1</v>
      </c>
      <c r="E149" s="212">
        <v>1</v>
      </c>
      <c r="F149" s="212">
        <v>2</v>
      </c>
      <c r="G149" s="215" t="s">
        <v>157</v>
      </c>
      <c r="H149" s="214">
        <v>119</v>
      </c>
      <c r="I149" s="213"/>
      <c r="J149" s="213"/>
      <c r="K149" s="212" t="s">
        <v>343</v>
      </c>
      <c r="L149" s="213"/>
    </row>
    <row r="150" spans="1:12" hidden="1" collapsed="1">
      <c r="A150" s="212">
        <v>3</v>
      </c>
      <c r="B150" s="212">
        <v>1</v>
      </c>
      <c r="C150" s="212">
        <v>2</v>
      </c>
      <c r="D150" s="212">
        <v>1</v>
      </c>
      <c r="E150" s="212">
        <v>1</v>
      </c>
      <c r="F150" s="212">
        <v>3</v>
      </c>
      <c r="G150" s="215" t="s">
        <v>348</v>
      </c>
      <c r="H150" s="214">
        <v>120</v>
      </c>
      <c r="I150" s="213"/>
      <c r="J150" s="213"/>
      <c r="K150" s="212" t="s">
        <v>343</v>
      </c>
      <c r="L150" s="213"/>
    </row>
    <row r="151" spans="1:12" ht="15" hidden="1" customHeight="1" collapsed="1">
      <c r="A151" s="212">
        <v>3</v>
      </c>
      <c r="B151" s="212">
        <v>1</v>
      </c>
      <c r="C151" s="212">
        <v>2</v>
      </c>
      <c r="D151" s="212">
        <v>1</v>
      </c>
      <c r="E151" s="212">
        <v>1</v>
      </c>
      <c r="F151" s="212">
        <v>4</v>
      </c>
      <c r="G151" s="215" t="s">
        <v>159</v>
      </c>
      <c r="H151" s="214">
        <v>121</v>
      </c>
      <c r="I151" s="213"/>
      <c r="J151" s="213"/>
      <c r="K151" s="212" t="s">
        <v>343</v>
      </c>
      <c r="L151" s="213"/>
    </row>
    <row r="152" spans="1:12" ht="16.5" hidden="1" customHeight="1" collapsed="1">
      <c r="A152" s="212">
        <v>3</v>
      </c>
      <c r="B152" s="212">
        <v>1</v>
      </c>
      <c r="C152" s="212">
        <v>2</v>
      </c>
      <c r="D152" s="212">
        <v>1</v>
      </c>
      <c r="E152" s="212">
        <v>1</v>
      </c>
      <c r="F152" s="212">
        <v>5</v>
      </c>
      <c r="G152" s="215" t="s">
        <v>160</v>
      </c>
      <c r="H152" s="214">
        <v>122</v>
      </c>
      <c r="I152" s="213"/>
      <c r="J152" s="213"/>
      <c r="K152" s="212" t="s">
        <v>343</v>
      </c>
      <c r="L152" s="213"/>
    </row>
    <row r="153" spans="1:12" ht="13.5" hidden="1" customHeight="1" collapsed="1">
      <c r="A153" s="212">
        <v>3</v>
      </c>
      <c r="B153" s="212">
        <v>1</v>
      </c>
      <c r="C153" s="212">
        <v>3</v>
      </c>
      <c r="D153" s="212"/>
      <c r="E153" s="212"/>
      <c r="F153" s="212"/>
      <c r="G153" s="215" t="s">
        <v>161</v>
      </c>
      <c r="H153" s="214">
        <v>123</v>
      </c>
      <c r="I153" s="216">
        <f>I154+I156</f>
        <v>0</v>
      </c>
      <c r="J153" s="216">
        <f>J154+J156</f>
        <v>0</v>
      </c>
      <c r="K153" s="212" t="s">
        <v>343</v>
      </c>
      <c r="L153" s="216">
        <f>L154+L156</f>
        <v>0</v>
      </c>
    </row>
    <row r="154" spans="1:12" ht="20.25" hidden="1" customHeight="1" collapsed="1">
      <c r="A154" s="212">
        <v>3</v>
      </c>
      <c r="B154" s="212">
        <v>1</v>
      </c>
      <c r="C154" s="212">
        <v>3</v>
      </c>
      <c r="D154" s="212">
        <v>1</v>
      </c>
      <c r="E154" s="212"/>
      <c r="F154" s="212"/>
      <c r="G154" s="215" t="s">
        <v>162</v>
      </c>
      <c r="H154" s="214">
        <v>124</v>
      </c>
      <c r="I154" s="216">
        <f>I155</f>
        <v>0</v>
      </c>
      <c r="J154" s="216">
        <f>J155</f>
        <v>0</v>
      </c>
      <c r="K154" s="212" t="s">
        <v>343</v>
      </c>
      <c r="L154" s="216">
        <f>L155</f>
        <v>0</v>
      </c>
    </row>
    <row r="155" spans="1:12" ht="21.75" hidden="1" customHeight="1" collapsed="1">
      <c r="A155" s="212">
        <v>3</v>
      </c>
      <c r="B155" s="212">
        <v>1</v>
      </c>
      <c r="C155" s="212">
        <v>3</v>
      </c>
      <c r="D155" s="212">
        <v>1</v>
      </c>
      <c r="E155" s="212">
        <v>1</v>
      </c>
      <c r="F155" s="212">
        <v>1</v>
      </c>
      <c r="G155" s="215" t="s">
        <v>162</v>
      </c>
      <c r="H155" s="214">
        <v>125</v>
      </c>
      <c r="I155" s="213"/>
      <c r="J155" s="213"/>
      <c r="K155" s="212" t="s">
        <v>343</v>
      </c>
      <c r="L155" s="213"/>
    </row>
    <row r="156" spans="1:12" ht="12.75" hidden="1" customHeight="1" collapsed="1">
      <c r="A156" s="212">
        <v>3</v>
      </c>
      <c r="B156" s="212">
        <v>1</v>
      </c>
      <c r="C156" s="212">
        <v>3</v>
      </c>
      <c r="D156" s="212">
        <v>2</v>
      </c>
      <c r="E156" s="212"/>
      <c r="F156" s="212"/>
      <c r="G156" s="215" t="s">
        <v>163</v>
      </c>
      <c r="H156" s="214">
        <v>126</v>
      </c>
      <c r="I156" s="216">
        <f>I157+I158+I159+I160+I161+I162</f>
        <v>0</v>
      </c>
      <c r="J156" s="216">
        <f>J157+J158+J159+J160+J161+J162</f>
        <v>0</v>
      </c>
      <c r="K156" s="212" t="s">
        <v>343</v>
      </c>
      <c r="L156" s="216">
        <f>L157+L158+L159+L160+L161+L162</f>
        <v>0</v>
      </c>
    </row>
    <row r="157" spans="1:12" ht="14.25" hidden="1" customHeight="1" collapsed="1">
      <c r="A157" s="212">
        <v>3</v>
      </c>
      <c r="B157" s="212">
        <v>1</v>
      </c>
      <c r="C157" s="212">
        <v>3</v>
      </c>
      <c r="D157" s="212">
        <v>2</v>
      </c>
      <c r="E157" s="212">
        <v>1</v>
      </c>
      <c r="F157" s="212">
        <v>1</v>
      </c>
      <c r="G157" s="215" t="s">
        <v>164</v>
      </c>
      <c r="H157" s="214">
        <v>127</v>
      </c>
      <c r="I157" s="213"/>
      <c r="J157" s="213"/>
      <c r="K157" s="212" t="s">
        <v>343</v>
      </c>
      <c r="L157" s="213"/>
    </row>
    <row r="158" spans="1:12" ht="15.75" hidden="1" customHeight="1" collapsed="1">
      <c r="A158" s="212">
        <v>3</v>
      </c>
      <c r="B158" s="212">
        <v>1</v>
      </c>
      <c r="C158" s="212">
        <v>3</v>
      </c>
      <c r="D158" s="212">
        <v>2</v>
      </c>
      <c r="E158" s="212">
        <v>1</v>
      </c>
      <c r="F158" s="212">
        <v>2</v>
      </c>
      <c r="G158" s="215" t="s">
        <v>347</v>
      </c>
      <c r="H158" s="214">
        <v>128</v>
      </c>
      <c r="I158" s="213"/>
      <c r="J158" s="213"/>
      <c r="K158" s="212" t="s">
        <v>343</v>
      </c>
      <c r="L158" s="213"/>
    </row>
    <row r="159" spans="1:12" ht="14.25" hidden="1" customHeight="1" collapsed="1">
      <c r="A159" s="212">
        <v>3</v>
      </c>
      <c r="B159" s="212">
        <v>1</v>
      </c>
      <c r="C159" s="212">
        <v>3</v>
      </c>
      <c r="D159" s="212">
        <v>2</v>
      </c>
      <c r="E159" s="212">
        <v>1</v>
      </c>
      <c r="F159" s="212">
        <v>3</v>
      </c>
      <c r="G159" s="215" t="s">
        <v>166</v>
      </c>
      <c r="H159" s="214">
        <v>129</v>
      </c>
      <c r="I159" s="213"/>
      <c r="J159" s="213"/>
      <c r="K159" s="212" t="s">
        <v>343</v>
      </c>
      <c r="L159" s="213"/>
    </row>
    <row r="160" spans="1:12" ht="22.5" hidden="1" customHeight="1" collapsed="1">
      <c r="A160" s="212">
        <v>3</v>
      </c>
      <c r="B160" s="212">
        <v>1</v>
      </c>
      <c r="C160" s="212">
        <v>3</v>
      </c>
      <c r="D160" s="212">
        <v>2</v>
      </c>
      <c r="E160" s="212">
        <v>1</v>
      </c>
      <c r="F160" s="212">
        <v>4</v>
      </c>
      <c r="G160" s="215" t="s">
        <v>346</v>
      </c>
      <c r="H160" s="214">
        <v>130</v>
      </c>
      <c r="I160" s="213"/>
      <c r="J160" s="213"/>
      <c r="K160" s="212" t="s">
        <v>343</v>
      </c>
      <c r="L160" s="213"/>
    </row>
    <row r="161" spans="1:12" ht="14.25" hidden="1" customHeight="1" collapsed="1">
      <c r="A161" s="212">
        <v>3</v>
      </c>
      <c r="B161" s="212">
        <v>1</v>
      </c>
      <c r="C161" s="212">
        <v>3</v>
      </c>
      <c r="D161" s="212">
        <v>2</v>
      </c>
      <c r="E161" s="212">
        <v>1</v>
      </c>
      <c r="F161" s="212">
        <v>5</v>
      </c>
      <c r="G161" s="215" t="s">
        <v>168</v>
      </c>
      <c r="H161" s="214">
        <v>131</v>
      </c>
      <c r="I161" s="213"/>
      <c r="J161" s="213"/>
      <c r="K161" s="212" t="s">
        <v>343</v>
      </c>
      <c r="L161" s="213"/>
    </row>
    <row r="162" spans="1:12" ht="18" hidden="1" customHeight="1" collapsed="1">
      <c r="A162" s="212">
        <v>3</v>
      </c>
      <c r="B162" s="212">
        <v>1</v>
      </c>
      <c r="C162" s="212">
        <v>3</v>
      </c>
      <c r="D162" s="212">
        <v>2</v>
      </c>
      <c r="E162" s="212">
        <v>1</v>
      </c>
      <c r="F162" s="212">
        <v>6</v>
      </c>
      <c r="G162" s="215" t="s">
        <v>163</v>
      </c>
      <c r="H162" s="214">
        <v>132</v>
      </c>
      <c r="I162" s="213"/>
      <c r="J162" s="213"/>
      <c r="K162" s="212" t="s">
        <v>343</v>
      </c>
      <c r="L162" s="213"/>
    </row>
    <row r="163" spans="1:12" ht="22.5" hidden="1" customHeight="1" collapsed="1">
      <c r="A163" s="212">
        <v>3</v>
      </c>
      <c r="B163" s="212">
        <v>1</v>
      </c>
      <c r="C163" s="212">
        <v>4</v>
      </c>
      <c r="D163" s="212"/>
      <c r="E163" s="212"/>
      <c r="F163" s="212"/>
      <c r="G163" s="215" t="s">
        <v>170</v>
      </c>
      <c r="H163" s="214">
        <v>133</v>
      </c>
      <c r="I163" s="213"/>
      <c r="J163" s="213"/>
      <c r="K163" s="212" t="s">
        <v>343</v>
      </c>
      <c r="L163" s="213"/>
    </row>
    <row r="164" spans="1:12" ht="26.25" hidden="1" customHeight="1" collapsed="1">
      <c r="A164" s="212">
        <v>3</v>
      </c>
      <c r="B164" s="212">
        <v>1</v>
      </c>
      <c r="C164" s="212">
        <v>5</v>
      </c>
      <c r="D164" s="212"/>
      <c r="E164" s="212"/>
      <c r="F164" s="212"/>
      <c r="G164" s="215" t="s">
        <v>345</v>
      </c>
      <c r="H164" s="214">
        <v>134</v>
      </c>
      <c r="I164" s="213"/>
      <c r="J164" s="213"/>
      <c r="K164" s="212" t="s">
        <v>343</v>
      </c>
      <c r="L164" s="213"/>
    </row>
    <row r="165" spans="1:12" ht="30" hidden="1" customHeight="1" collapsed="1">
      <c r="A165" s="201">
        <v>3</v>
      </c>
      <c r="B165" s="201">
        <v>2</v>
      </c>
      <c r="C165" s="201"/>
      <c r="D165" s="201"/>
      <c r="E165" s="201"/>
      <c r="F165" s="201"/>
      <c r="G165" s="200" t="s">
        <v>175</v>
      </c>
      <c r="H165" s="196">
        <v>135</v>
      </c>
      <c r="I165" s="199"/>
      <c r="J165" s="199"/>
      <c r="K165" s="212" t="s">
        <v>343</v>
      </c>
      <c r="L165" s="199"/>
    </row>
    <row r="166" spans="1:12" ht="27.75" hidden="1" customHeight="1" collapsed="1">
      <c r="A166" s="201">
        <v>3</v>
      </c>
      <c r="B166" s="201">
        <v>3</v>
      </c>
      <c r="C166" s="201"/>
      <c r="D166" s="201"/>
      <c r="E166" s="201"/>
      <c r="F166" s="201"/>
      <c r="G166" s="200" t="s">
        <v>344</v>
      </c>
      <c r="H166" s="196">
        <v>136</v>
      </c>
      <c r="I166" s="199"/>
      <c r="J166" s="199"/>
      <c r="K166" s="212" t="s">
        <v>343</v>
      </c>
      <c r="L166" s="199"/>
    </row>
    <row r="167" spans="1:12">
      <c r="A167" s="212"/>
      <c r="B167" s="212"/>
      <c r="C167" s="212"/>
      <c r="D167" s="212"/>
      <c r="E167" s="212"/>
      <c r="F167" s="212"/>
      <c r="G167" s="200" t="s">
        <v>338</v>
      </c>
      <c r="H167" s="196">
        <v>137</v>
      </c>
      <c r="I167" s="195">
        <f>I31+I133</f>
        <v>7641.23</v>
      </c>
      <c r="J167" s="195">
        <f>J31+J133</f>
        <v>9047.0600000000013</v>
      </c>
      <c r="K167" s="195">
        <f>K31</f>
        <v>0</v>
      </c>
      <c r="L167" s="195">
        <f>L31+L133</f>
        <v>0</v>
      </c>
    </row>
    <row r="168" spans="1:12">
      <c r="A168" s="190"/>
      <c r="B168" s="190"/>
      <c r="C168" s="190"/>
      <c r="D168" s="190"/>
      <c r="E168" s="190"/>
      <c r="F168" s="190"/>
      <c r="G168" s="211"/>
      <c r="H168" s="210"/>
      <c r="I168" s="194"/>
      <c r="J168" s="194"/>
      <c r="K168" s="194"/>
      <c r="L168" s="194"/>
    </row>
    <row r="169" spans="1:12" ht="11.25" customHeight="1">
      <c r="A169" s="483" t="s">
        <v>33</v>
      </c>
      <c r="B169" s="484"/>
      <c r="C169" s="484"/>
      <c r="D169" s="484"/>
      <c r="E169" s="484"/>
      <c r="F169" s="485"/>
      <c r="G169" s="492" t="s">
        <v>34</v>
      </c>
      <c r="H169" s="492" t="s">
        <v>35</v>
      </c>
      <c r="I169" s="209" t="s">
        <v>342</v>
      </c>
      <c r="J169" s="209"/>
      <c r="K169" s="208"/>
      <c r="L169" s="208"/>
    </row>
    <row r="170" spans="1:12" ht="9.75" customHeight="1">
      <c r="A170" s="486"/>
      <c r="B170" s="487"/>
      <c r="C170" s="487"/>
      <c r="D170" s="487"/>
      <c r="E170" s="487"/>
      <c r="F170" s="488"/>
      <c r="G170" s="493"/>
      <c r="H170" s="507"/>
      <c r="I170" s="207" t="s">
        <v>255</v>
      </c>
      <c r="J170" s="206"/>
      <c r="K170" s="194"/>
      <c r="L170" s="194"/>
    </row>
    <row r="171" spans="1:12" ht="20.25" customHeight="1">
      <c r="A171" s="489"/>
      <c r="B171" s="490"/>
      <c r="C171" s="490"/>
      <c r="D171" s="490"/>
      <c r="E171" s="490"/>
      <c r="F171" s="491"/>
      <c r="G171" s="494"/>
      <c r="H171" s="500"/>
      <c r="I171" s="205" t="s">
        <v>341</v>
      </c>
      <c r="J171" s="205" t="s">
        <v>340</v>
      </c>
      <c r="K171" s="194"/>
      <c r="L171" s="194"/>
    </row>
    <row r="172" spans="1:12" hidden="1" collapsed="1">
      <c r="A172" s="203">
        <v>2</v>
      </c>
      <c r="B172" s="204"/>
      <c r="C172" s="204"/>
      <c r="D172" s="204"/>
      <c r="E172" s="204"/>
      <c r="F172" s="204"/>
      <c r="G172" s="204" t="s">
        <v>44</v>
      </c>
      <c r="H172" s="203">
        <v>138</v>
      </c>
      <c r="I172" s="202"/>
      <c r="J172" s="202"/>
      <c r="K172" s="194"/>
      <c r="L172" s="194"/>
    </row>
    <row r="173" spans="1:12" ht="44.25" hidden="1" customHeight="1" collapsed="1">
      <c r="A173" s="201">
        <v>3</v>
      </c>
      <c r="B173" s="198"/>
      <c r="C173" s="198"/>
      <c r="D173" s="198"/>
      <c r="E173" s="198"/>
      <c r="F173" s="198"/>
      <c r="G173" s="200" t="s">
        <v>339</v>
      </c>
      <c r="H173" s="196">
        <v>139</v>
      </c>
      <c r="I173" s="199"/>
      <c r="J173" s="199"/>
      <c r="K173" s="194"/>
      <c r="L173" s="194"/>
    </row>
    <row r="174" spans="1:12">
      <c r="A174" s="198"/>
      <c r="B174" s="198"/>
      <c r="C174" s="198"/>
      <c r="D174" s="198"/>
      <c r="E174" s="198"/>
      <c r="F174" s="198"/>
      <c r="G174" s="197" t="s">
        <v>338</v>
      </c>
      <c r="H174" s="196">
        <v>140</v>
      </c>
      <c r="I174" s="195">
        <f>I172+I173</f>
        <v>0</v>
      </c>
      <c r="J174" s="195">
        <f>J172+J173</f>
        <v>0</v>
      </c>
      <c r="K174" s="194"/>
      <c r="L174" s="194"/>
    </row>
    <row r="177" spans="1:14">
      <c r="A177" s="498" t="s">
        <v>233</v>
      </c>
      <c r="B177" s="498"/>
      <c r="C177" s="498"/>
      <c r="D177" s="498"/>
      <c r="E177" s="498"/>
      <c r="F177" s="498"/>
      <c r="G177" s="498"/>
      <c r="H177" s="498"/>
      <c r="I177" s="498"/>
      <c r="J177" s="482" t="s">
        <v>234</v>
      </c>
      <c r="K177" s="482"/>
      <c r="L177" s="482"/>
      <c r="M177" s="193"/>
    </row>
    <row r="178" spans="1:14" ht="19.5" customHeight="1">
      <c r="A178" s="474" t="s">
        <v>337</v>
      </c>
      <c r="B178" s="475"/>
      <c r="C178" s="475"/>
      <c r="D178" s="475"/>
      <c r="E178" s="475"/>
      <c r="F178" s="475"/>
      <c r="G178" s="475"/>
      <c r="H178" s="475"/>
      <c r="I178" s="475"/>
      <c r="J178" s="475"/>
      <c r="K178" s="475"/>
      <c r="L178" s="475"/>
      <c r="M178" s="193"/>
    </row>
    <row r="179" spans="1:14" ht="15" customHeight="1"/>
    <row r="180" spans="1:14">
      <c r="A180" s="498" t="s">
        <v>238</v>
      </c>
      <c r="B180" s="498"/>
      <c r="C180" s="498"/>
      <c r="D180" s="498"/>
      <c r="E180" s="498"/>
      <c r="F180" s="498"/>
      <c r="G180" s="498"/>
      <c r="H180" s="498"/>
      <c r="I180" s="498"/>
      <c r="J180" s="482" t="s">
        <v>239</v>
      </c>
      <c r="K180" s="482"/>
      <c r="L180" s="482"/>
      <c r="M180" s="193"/>
      <c r="N180" s="192"/>
    </row>
    <row r="181" spans="1:14">
      <c r="A181" s="190" t="s">
        <v>336</v>
      </c>
      <c r="B181" s="190"/>
      <c r="C181" s="190"/>
      <c r="D181" s="190"/>
      <c r="E181" s="190"/>
      <c r="F181" s="190"/>
      <c r="G181" s="190"/>
      <c r="H181" s="190"/>
      <c r="I181" s="190"/>
      <c r="J181" s="190"/>
      <c r="K181" s="190"/>
      <c r="L181" s="190"/>
      <c r="M181" s="191"/>
    </row>
    <row r="182" spans="1:14">
      <c r="A182" s="190" t="s">
        <v>335</v>
      </c>
      <c r="B182" s="189"/>
      <c r="C182" s="189"/>
      <c r="D182" s="189"/>
      <c r="E182" s="189"/>
      <c r="F182" s="189"/>
      <c r="G182" s="189"/>
      <c r="H182" s="189"/>
      <c r="I182" s="189"/>
      <c r="J182" s="189"/>
      <c r="K182" s="189"/>
      <c r="L182" s="189"/>
    </row>
  </sheetData>
  <sheetProtection formatCells="0" formatColumns="0" formatRows="0" insertColumns="0" insertRows="0" insertHyperlinks="0" deleteColumns="0" deleteRows="0" sort="0" autoFilter="0" pivotTables="0"/>
  <mergeCells count="28">
    <mergeCell ref="J180:L180"/>
    <mergeCell ref="A180:I180"/>
    <mergeCell ref="I1:L1"/>
    <mergeCell ref="I2:L2"/>
    <mergeCell ref="I3:L3"/>
    <mergeCell ref="I4:L4"/>
    <mergeCell ref="I5:L5"/>
    <mergeCell ref="I23:K23"/>
    <mergeCell ref="H169:H171"/>
    <mergeCell ref="I27:I29"/>
    <mergeCell ref="C7:L7"/>
    <mergeCell ref="G25:G29"/>
    <mergeCell ref="E10:M10"/>
    <mergeCell ref="H25:H29"/>
    <mergeCell ref="G18:K18"/>
    <mergeCell ref="A25:F29"/>
    <mergeCell ref="A178:L178"/>
    <mergeCell ref="C8:L8"/>
    <mergeCell ref="G17:J17"/>
    <mergeCell ref="G12:K12"/>
    <mergeCell ref="G14:K14"/>
    <mergeCell ref="A169:F171"/>
    <mergeCell ref="G169:G171"/>
    <mergeCell ref="I21:K21"/>
    <mergeCell ref="I22:K22"/>
    <mergeCell ref="A177:I177"/>
    <mergeCell ref="J177:L177"/>
    <mergeCell ref="J28:J29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15</vt:i4>
      </vt:variant>
      <vt:variant>
        <vt:lpstr>Įvardytieji diapazonai</vt:lpstr>
      </vt:variant>
      <vt:variant>
        <vt:i4>4</vt:i4>
      </vt:variant>
    </vt:vector>
  </HeadingPairs>
  <TitlesOfParts>
    <vt:vector size="19" baseType="lpstr">
      <vt:lpstr>Forma Nr. 2 suvestinė</vt:lpstr>
      <vt:lpstr>Forma Nr. 2 VLK</vt:lpstr>
      <vt:lpstr>Forma Nr. 2 VBD</vt:lpstr>
      <vt:lpstr>Forma Nr. 2 SB</vt:lpstr>
      <vt:lpstr>Forma Nr. 2 S</vt:lpstr>
      <vt:lpstr>FS gautos</vt:lpstr>
      <vt:lpstr>FS sukauptos</vt:lpstr>
      <vt:lpstr>Pažyma prie 4 formos</vt:lpstr>
      <vt:lpstr>Forma Nr. 4</vt:lpstr>
      <vt:lpstr>Tikslinės lėšos</vt:lpstr>
      <vt:lpstr>Pažyma apie paslaugas</vt:lpstr>
      <vt:lpstr>Forma Nr. S7</vt:lpstr>
      <vt:lpstr>B-9 SUM</vt:lpstr>
      <vt:lpstr>B-9 SB</vt:lpstr>
      <vt:lpstr>B-9 VBD</vt:lpstr>
      <vt:lpstr>'B-9 SB'!Print_Titles</vt:lpstr>
      <vt:lpstr>'B-9 SUM'!Print_Titles</vt:lpstr>
      <vt:lpstr>'B-9 VBD'!Print_Titles</vt:lpstr>
      <vt:lpstr>'Forma Nr.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Windows User</cp:lastModifiedBy>
  <cp:lastPrinted>2020-01-15T11:31:27Z</cp:lastPrinted>
  <dcterms:created xsi:type="dcterms:W3CDTF">2019-01-14T20:28:53Z</dcterms:created>
  <dcterms:modified xsi:type="dcterms:W3CDTF">2020-01-15T11:36:10Z</dcterms:modified>
</cp:coreProperties>
</file>